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/>
  <xr:revisionPtr revIDLastSave="0" documentId="8_{D90DF4F8-792B-45B8-9F92-F6E48761CA1A}" xr6:coauthVersionLast="47" xr6:coauthVersionMax="47" xr10:uidLastSave="{00000000-0000-0000-0000-000000000000}"/>
  <bookViews>
    <workbookView xWindow="-120" yWindow="-120" windowWidth="29040" windowHeight="15720"/>
  </bookViews>
  <sheets>
    <sheet name="30歳～44歳" sheetId="6" r:id="rId1"/>
    <sheet name="45歳～59歳" sheetId="7" r:id="rId2"/>
    <sheet name="60歳～64歳 " sheetId="9" r:id="rId3"/>
    <sheet name="【参考】各日額上限額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9" l="1"/>
  <c r="H56" i="9"/>
  <c r="F56" i="9"/>
  <c r="H30" i="9"/>
  <c r="H47" i="9"/>
  <c r="H34" i="9"/>
  <c r="F34" i="9"/>
  <c r="H34" i="7"/>
  <c r="F34" i="7"/>
  <c r="H31" i="7"/>
  <c r="H36" i="7"/>
  <c r="H30" i="7"/>
  <c r="H47" i="7"/>
  <c r="H34" i="6"/>
  <c r="F34" i="6"/>
  <c r="H31" i="6"/>
  <c r="H56" i="6"/>
  <c r="H30" i="6"/>
  <c r="H35" i="6"/>
  <c r="F35" i="6"/>
  <c r="H47" i="6"/>
  <c r="F47" i="6"/>
  <c r="D26" i="6"/>
  <c r="J30" i="6"/>
  <c r="J35" i="6"/>
  <c r="H46" i="7"/>
  <c r="D26" i="9"/>
  <c r="J26" i="9"/>
  <c r="F26" i="9"/>
  <c r="D27" i="9"/>
  <c r="J27" i="9"/>
  <c r="J31" i="9"/>
  <c r="D27" i="6"/>
  <c r="J27" i="6"/>
  <c r="F27" i="6"/>
  <c r="H55" i="9"/>
  <c r="H46" i="9"/>
  <c r="F46" i="9"/>
  <c r="H27" i="9"/>
  <c r="F27" i="9"/>
  <c r="H26" i="9"/>
  <c r="F20" i="9"/>
  <c r="F19" i="9"/>
  <c r="H55" i="7"/>
  <c r="H27" i="7"/>
  <c r="D27" i="7"/>
  <c r="H53" i="7"/>
  <c r="H26" i="7"/>
  <c r="F26" i="7"/>
  <c r="D26" i="7"/>
  <c r="J30" i="7"/>
  <c r="F20" i="7"/>
  <c r="F19" i="7"/>
  <c r="H55" i="6"/>
  <c r="H46" i="6"/>
  <c r="H27" i="6"/>
  <c r="H26" i="6"/>
  <c r="F20" i="6"/>
  <c r="F19" i="6"/>
  <c r="H44" i="7"/>
  <c r="J48" i="7"/>
  <c r="F48" i="7"/>
  <c r="H44" i="9"/>
  <c r="J46" i="9"/>
  <c r="J30" i="9"/>
  <c r="J35" i="9"/>
  <c r="H35" i="7"/>
  <c r="J36" i="9"/>
  <c r="H44" i="6"/>
  <c r="J46" i="6"/>
  <c r="F46" i="6"/>
  <c r="J31" i="6"/>
  <c r="J36" i="6"/>
  <c r="H53" i="9"/>
  <c r="J55" i="9"/>
  <c r="F55" i="9"/>
  <c r="F60" i="9"/>
  <c r="J57" i="9"/>
  <c r="F57" i="9"/>
  <c r="J47" i="6"/>
  <c r="F30" i="6"/>
  <c r="J56" i="9"/>
  <c r="J46" i="7"/>
  <c r="F46" i="7"/>
  <c r="J26" i="6"/>
  <c r="F26" i="6"/>
  <c r="J26" i="7"/>
  <c r="F31" i="9"/>
  <c r="H35" i="9"/>
  <c r="F35" i="9"/>
  <c r="F30" i="9"/>
  <c r="H36" i="9"/>
  <c r="F36" i="9"/>
  <c r="H56" i="7"/>
  <c r="J56" i="7"/>
  <c r="F56" i="7"/>
  <c r="J55" i="7"/>
  <c r="F55" i="7"/>
  <c r="J57" i="7"/>
  <c r="F57" i="7"/>
  <c r="F47" i="7"/>
  <c r="F51" i="7"/>
  <c r="J35" i="7"/>
  <c r="F35" i="7"/>
  <c r="F30" i="7"/>
  <c r="F47" i="9"/>
  <c r="F51" i="9"/>
  <c r="J48" i="9"/>
  <c r="F48" i="9"/>
  <c r="H36" i="6"/>
  <c r="F36" i="6"/>
  <c r="J47" i="9"/>
  <c r="J47" i="7"/>
  <c r="J31" i="7"/>
  <c r="H53" i="6"/>
  <c r="F31" i="6"/>
  <c r="J48" i="6"/>
  <c r="F48" i="6"/>
  <c r="F51" i="6"/>
  <c r="J27" i="7"/>
  <c r="F27" i="7"/>
  <c r="F60" i="7"/>
  <c r="J56" i="6"/>
  <c r="F56" i="6"/>
  <c r="J55" i="6"/>
  <c r="F55" i="6"/>
  <c r="F60" i="6"/>
  <c r="J57" i="6"/>
  <c r="F57" i="6"/>
  <c r="J36" i="7"/>
  <c r="F36" i="7"/>
  <c r="F31" i="7"/>
</calcChain>
</file>

<file path=xl/comments1.xml><?xml version="1.0" encoding="utf-8"?>
<comments xmlns="http://schemas.openxmlformats.org/spreadsheetml/2006/main">
  <authors>
    <author>作成者</author>
  </authors>
  <commentList>
    <comment ref="F15" authorId="0" shapeId="0">
      <text>
        <r>
          <rPr>
            <sz val="9"/>
            <color indexed="81"/>
            <rFont val="ＭＳ Ｐゴシック"/>
            <family val="3"/>
            <charset val="128"/>
          </rPr>
          <t>日数を入力</t>
        </r>
      </text>
    </comment>
    <comment ref="F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 月 日を
2010/01/01の様に入力
</t>
        </r>
      </text>
    </comment>
    <comment ref="F22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
※受給資格者証の１面14欄に
計算した額が記載されています。</t>
        </r>
      </text>
    </comment>
    <comment ref="F2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
※受給資格者証の１面19欄に
計算した額が記載されています。</t>
        </r>
      </text>
    </comment>
    <comment ref="D26" authorId="0" shapeId="0">
      <text>
        <r>
          <rPr>
            <sz val="9"/>
            <color indexed="81"/>
            <rFont val="ＭＳ Ｐゴシック"/>
            <family val="3"/>
            <charset val="128"/>
          </rPr>
          <t>給付日数を入力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>給付日数を入力</t>
        </r>
      </text>
    </comment>
    <comment ref="H30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H31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J3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
※再就職後の6ヶ月間の賃金1日分の額</t>
        </r>
      </text>
    </comment>
    <comment ref="M34" authorId="0" shapeId="0">
      <text>
        <r>
          <rPr>
            <sz val="9"/>
            <color indexed="81"/>
            <rFont val="ＭＳ Ｐゴシック"/>
            <family val="3"/>
            <charset val="128"/>
          </rPr>
          <t>日数を入力
※再就職後の6ヶ月間の賃金の支払基礎となった日数</t>
        </r>
      </text>
    </comment>
    <comment ref="J35" authorId="0" shapeId="0">
      <text>
        <r>
          <rPr>
            <sz val="9"/>
            <color indexed="81"/>
            <rFont val="ＭＳ Ｐゴシック"/>
            <family val="3"/>
            <charset val="128"/>
          </rPr>
          <t>支給残日数を入力
※再就職手当の給付を
受ける前の支給残日数</t>
        </r>
      </text>
    </comment>
    <comment ref="J36" authorId="0" shapeId="0">
      <text>
        <r>
          <rPr>
            <sz val="9"/>
            <color indexed="81"/>
            <rFont val="ＭＳ Ｐゴシック"/>
            <family val="3"/>
            <charset val="128"/>
          </rPr>
          <t>支給残日数を入力
※再就職手当の給付を
受ける前の支給残日数</t>
        </r>
      </text>
    </comment>
    <comment ref="H47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H4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J48" authorId="0" shapeId="0">
      <text>
        <r>
          <rPr>
            <sz val="9"/>
            <color indexed="81"/>
            <rFont val="ＭＳ Ｐゴシック"/>
            <family val="3"/>
            <charset val="128"/>
          </rPr>
          <t>勤務月数を入力</t>
        </r>
      </text>
    </comment>
    <comment ref="F49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H56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H5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J57" authorId="0" shapeId="0">
      <text>
        <r>
          <rPr>
            <sz val="9"/>
            <color indexed="81"/>
            <rFont val="ＭＳ Ｐゴシック"/>
            <family val="3"/>
            <charset val="128"/>
          </rPr>
          <t>勤務月数を入力</t>
        </r>
      </text>
    </comment>
    <comment ref="F5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15" authorId="0" shapeId="0">
      <text>
        <r>
          <rPr>
            <sz val="9"/>
            <color indexed="81"/>
            <rFont val="ＭＳ Ｐゴシック"/>
            <family val="3"/>
            <charset val="128"/>
          </rPr>
          <t>日数を入力</t>
        </r>
      </text>
    </comment>
    <comment ref="F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 月 日を
2010/01/01の様に入力
</t>
        </r>
      </text>
    </comment>
    <comment ref="F22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
※受給資格者証の１面14欄に
計算した額が記載されています。</t>
        </r>
      </text>
    </comment>
    <comment ref="F2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
※受給資格者証の１面19欄に
計算した額が記載されています。</t>
        </r>
      </text>
    </comment>
    <comment ref="D26" authorId="0" shapeId="0">
      <text>
        <r>
          <rPr>
            <sz val="9"/>
            <color indexed="81"/>
            <rFont val="ＭＳ Ｐゴシック"/>
            <family val="3"/>
            <charset val="128"/>
          </rPr>
          <t>給付日数を入力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>給付日数を入力</t>
        </r>
      </text>
    </comment>
    <comment ref="H30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H31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J3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
※再就職後の6ヶ月間の賃金1日分の額</t>
        </r>
      </text>
    </comment>
    <comment ref="M34" authorId="0" shapeId="0">
      <text>
        <r>
          <rPr>
            <sz val="9"/>
            <color indexed="81"/>
            <rFont val="ＭＳ Ｐゴシック"/>
            <family val="3"/>
            <charset val="128"/>
          </rPr>
          <t>日数を入力
※再就職後の6ヶ月間の賃金の支払基礎となった日数</t>
        </r>
      </text>
    </comment>
    <comment ref="J35" authorId="0" shapeId="0">
      <text>
        <r>
          <rPr>
            <sz val="9"/>
            <color indexed="81"/>
            <rFont val="ＭＳ Ｐゴシック"/>
            <family val="3"/>
            <charset val="128"/>
          </rPr>
          <t>支給残日数を入力
※再就職手当の給付を
受ける前の支給残日数</t>
        </r>
      </text>
    </comment>
    <comment ref="J36" authorId="0" shapeId="0">
      <text>
        <r>
          <rPr>
            <sz val="9"/>
            <color indexed="81"/>
            <rFont val="ＭＳ Ｐゴシック"/>
            <family val="3"/>
            <charset val="128"/>
          </rPr>
          <t>支給残日数を入力
※再就職手当の給付を
受ける前の支給残日数</t>
        </r>
      </text>
    </comment>
    <comment ref="H47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H4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J48" authorId="0" shapeId="0">
      <text>
        <r>
          <rPr>
            <sz val="9"/>
            <color indexed="81"/>
            <rFont val="ＭＳ Ｐゴシック"/>
            <family val="3"/>
            <charset val="128"/>
          </rPr>
          <t>勤務月数を入力</t>
        </r>
      </text>
    </comment>
    <comment ref="F49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H56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H5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J57" authorId="0" shapeId="0">
      <text>
        <r>
          <rPr>
            <sz val="9"/>
            <color indexed="81"/>
            <rFont val="ＭＳ Ｐゴシック"/>
            <family val="3"/>
            <charset val="128"/>
          </rPr>
          <t>勤務月数を入力</t>
        </r>
      </text>
    </comment>
    <comment ref="F5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F15" authorId="0" shapeId="0">
      <text>
        <r>
          <rPr>
            <sz val="9"/>
            <color indexed="81"/>
            <rFont val="ＭＳ Ｐゴシック"/>
            <family val="3"/>
            <charset val="128"/>
          </rPr>
          <t>日数を入力</t>
        </r>
      </text>
    </comment>
    <comment ref="F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 月 日を
2010/01/01の様に入力
</t>
        </r>
      </text>
    </comment>
    <comment ref="F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
※受給資格者証の１面14欄に
計算した額が記載されています。
</t>
        </r>
      </text>
    </comment>
    <comment ref="F2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
※受給資格者証の１面19欄に
計算した額が記載されています。</t>
        </r>
      </text>
    </comment>
    <comment ref="D26" authorId="0" shapeId="0">
      <text>
        <r>
          <rPr>
            <sz val="9"/>
            <color indexed="81"/>
            <rFont val="ＭＳ Ｐゴシック"/>
            <family val="3"/>
            <charset val="128"/>
          </rPr>
          <t>給付日数を入力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>給付日数を入力</t>
        </r>
      </text>
    </comment>
    <comment ref="H30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H31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J3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
※再就職後の6ヶ月間の賃金1日分の額</t>
        </r>
      </text>
    </comment>
    <comment ref="M34" authorId="0" shapeId="0">
      <text>
        <r>
          <rPr>
            <sz val="9"/>
            <color indexed="81"/>
            <rFont val="ＭＳ Ｐゴシック"/>
            <family val="3"/>
            <charset val="128"/>
          </rPr>
          <t>日数を入力
※再就職後の6ヶ月間の賃金の支払基礎となった日数</t>
        </r>
      </text>
    </comment>
    <comment ref="J35" authorId="0" shapeId="0">
      <text>
        <r>
          <rPr>
            <sz val="9"/>
            <color indexed="81"/>
            <rFont val="ＭＳ Ｐゴシック"/>
            <family val="3"/>
            <charset val="128"/>
          </rPr>
          <t>支給残日数を入力
※再就職手当の給付を
受ける前の支給残日数</t>
        </r>
      </text>
    </comment>
    <comment ref="J36" authorId="0" shapeId="0">
      <text>
        <r>
          <rPr>
            <sz val="9"/>
            <color indexed="81"/>
            <rFont val="ＭＳ Ｐゴシック"/>
            <family val="3"/>
            <charset val="128"/>
          </rPr>
          <t>支給残日数を入力
※再就職手当の給付を
受ける前の支給残日数</t>
        </r>
      </text>
    </comment>
    <comment ref="H47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H4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J48" authorId="0" shapeId="0">
      <text>
        <r>
          <rPr>
            <sz val="9"/>
            <color indexed="81"/>
            <rFont val="ＭＳ Ｐゴシック"/>
            <family val="3"/>
            <charset val="128"/>
          </rPr>
          <t>勤務月数を入力</t>
        </r>
      </text>
    </comment>
    <comment ref="F49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H56" authorId="0" shapeId="0">
      <text>
        <r>
          <rPr>
            <sz val="9"/>
            <color indexed="81"/>
            <rFont val="ＭＳ Ｐゴシック"/>
            <family val="3"/>
            <charset val="128"/>
          </rPr>
          <t>*年齢で上限有り</t>
        </r>
      </text>
    </comment>
    <comment ref="H5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J57" authorId="0" shapeId="0">
      <text>
        <r>
          <rPr>
            <sz val="9"/>
            <color indexed="81"/>
            <rFont val="ＭＳ Ｐゴシック"/>
            <family val="3"/>
            <charset val="128"/>
          </rPr>
          <t>勤務月数を入力</t>
        </r>
      </text>
    </comment>
    <comment ref="F5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</commentList>
</comments>
</file>

<file path=xl/sharedStrings.xml><?xml version="1.0" encoding="utf-8"?>
<sst xmlns="http://schemas.openxmlformats.org/spreadsheetml/2006/main" count="288" uniqueCount="64">
  <si>
    <t xml:space="preserve">【 失業保険の確認 】 </t>
    <rPh sb="2" eb="4">
      <t>シツギョウ</t>
    </rPh>
    <rPh sb="4" eb="6">
      <t>ホケン</t>
    </rPh>
    <rPh sb="7" eb="9">
      <t>カクニン</t>
    </rPh>
    <phoneticPr fontId="2"/>
  </si>
  <si>
    <t>日間</t>
    <rPh sb="0" eb="1">
      <t>ニチ</t>
    </rPh>
    <rPh sb="1" eb="2">
      <t>カン</t>
    </rPh>
    <phoneticPr fontId="2"/>
  </si>
  <si>
    <t>（７日後から開始となります）</t>
    <rPh sb="2" eb="3">
      <t>ヒ</t>
    </rPh>
    <rPh sb="3" eb="4">
      <t>ゴ</t>
    </rPh>
    <rPh sb="6" eb="8">
      <t>カイシ</t>
    </rPh>
    <phoneticPr fontId="2"/>
  </si>
  <si>
    <t>（終了日）</t>
    <rPh sb="1" eb="4">
      <t>シュウリョウビ</t>
    </rPh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</si>
  <si>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</si>
  <si>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</si>
  <si>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円＝　日額　</t>
    <rPh sb="0" eb="1">
      <t>エン</t>
    </rPh>
    <rPh sb="3" eb="5">
      <t>ニチガク</t>
    </rPh>
    <phoneticPr fontId="2"/>
  </si>
  <si>
    <t>円　×</t>
    <rPh sb="0" eb="1">
      <t>エン</t>
    </rPh>
    <phoneticPr fontId="2"/>
  </si>
  <si>
    <t>↪</t>
    <phoneticPr fontId="2"/>
  </si>
  <si>
    <t>日×</t>
    <rPh sb="0" eb="1">
      <t>ヒ</t>
    </rPh>
    <phoneticPr fontId="2"/>
  </si>
  <si>
    <t>支給額</t>
    <rPh sb="0" eb="3">
      <t>シキュウガク</t>
    </rPh>
    <phoneticPr fontId="2"/>
  </si>
  <si>
    <t>円＝　日額（　</t>
    <rPh sb="0" eb="1">
      <t>エン</t>
    </rPh>
    <rPh sb="3" eb="5">
      <t>ニチガク</t>
    </rPh>
    <phoneticPr fontId="2"/>
  </si>
  <si>
    <t>円 －</t>
    <rPh sb="0" eb="1">
      <t>エン</t>
    </rPh>
    <phoneticPr fontId="2"/>
  </si>
  <si>
    <t>円）　×</t>
    <rPh sb="0" eb="1">
      <t>エン</t>
    </rPh>
    <phoneticPr fontId="2"/>
  </si>
  <si>
    <t>円＝　日額 　</t>
    <rPh sb="0" eb="1">
      <t>エン</t>
    </rPh>
    <rPh sb="3" eb="5">
      <t>ニチガク</t>
    </rPh>
    <phoneticPr fontId="2"/>
  </si>
  <si>
    <t>円 ×</t>
    <rPh sb="0" eb="1">
      <t>エン</t>
    </rPh>
    <phoneticPr fontId="2"/>
  </si>
  <si>
    <t>日　　×</t>
    <rPh sb="0" eb="1">
      <t>ニチ</t>
    </rPh>
    <phoneticPr fontId="2"/>
  </si>
  <si>
    <t>％</t>
    <phoneticPr fontId="2"/>
  </si>
  <si>
    <t>　　　※上記「支給額」「支給上限額」のうち低い方の金額が、就業促進定着手当になります</t>
    <rPh sb="4" eb="6">
      <t>ジョウキ</t>
    </rPh>
    <rPh sb="7" eb="10">
      <t>シキュウガク</t>
    </rPh>
    <rPh sb="12" eb="14">
      <t>シキュウ</t>
    </rPh>
    <rPh sb="14" eb="17">
      <t>ジョウゲンガク</t>
    </rPh>
    <rPh sb="21" eb="22">
      <t>ヒク</t>
    </rPh>
    <rPh sb="23" eb="24">
      <t>ホウ</t>
    </rPh>
    <rPh sb="25" eb="27">
      <t>キンガク</t>
    </rPh>
    <rPh sb="29" eb="31">
      <t>シュウギョウ</t>
    </rPh>
    <rPh sb="31" eb="33">
      <t>ソクシン</t>
    </rPh>
    <rPh sb="33" eb="35">
      <t>テイチャク</t>
    </rPh>
    <rPh sb="35" eb="37">
      <t>テアテ</t>
    </rPh>
    <phoneticPr fontId="2"/>
  </si>
  <si>
    <t>【 年間収入の確認】</t>
    <rPh sb="2" eb="4">
      <t>ネンカン</t>
    </rPh>
    <rPh sb="4" eb="6">
      <t>シュウニュウ</t>
    </rPh>
    <rPh sb="7" eb="9">
      <t>カクニン</t>
    </rPh>
    <phoneticPr fontId="2"/>
  </si>
  <si>
    <t>円＝日額　</t>
    <rPh sb="0" eb="1">
      <t>エン</t>
    </rPh>
    <rPh sb="2" eb="4">
      <t>ニチガク</t>
    </rPh>
    <phoneticPr fontId="2"/>
  </si>
  <si>
    <t>円＝日額</t>
    <rPh sb="0" eb="1">
      <t>エン</t>
    </rPh>
    <rPh sb="2" eb="4">
      <t>ニチガク</t>
    </rPh>
    <phoneticPr fontId="2"/>
  </si>
  <si>
    <t>円＝月額</t>
    <rPh sb="0" eb="1">
      <t>エン</t>
    </rPh>
    <rPh sb="2" eb="4">
      <t>ゲツガク</t>
    </rPh>
    <phoneticPr fontId="2"/>
  </si>
  <si>
    <t>ヶ月</t>
    <rPh sb="1" eb="2">
      <t>ゲツ</t>
    </rPh>
    <phoneticPr fontId="2"/>
  </si>
  <si>
    <t>　  再就職後給与額</t>
    <rPh sb="3" eb="6">
      <t>サイシュウショク</t>
    </rPh>
    <rPh sb="6" eb="7">
      <t>ゴ</t>
    </rPh>
    <rPh sb="7" eb="10">
      <t>キュウヨガク</t>
    </rPh>
    <phoneticPr fontId="2"/>
  </si>
  <si>
    <t>H. 就業促進定着手当額</t>
    <rPh sb="3" eb="5">
      <t>シュウギョウ</t>
    </rPh>
    <rPh sb="5" eb="7">
      <t>ソクシン</t>
    </rPh>
    <rPh sb="7" eb="9">
      <t>テイチャク</t>
    </rPh>
    <rPh sb="9" eb="11">
      <t>テアテ</t>
    </rPh>
    <rPh sb="11" eb="12">
      <t>ガク</t>
    </rPh>
    <phoneticPr fontId="2"/>
  </si>
  <si>
    <t>一年間の収入合計</t>
    <rPh sb="0" eb="3">
      <t>イチネンカン</t>
    </rPh>
    <rPh sb="4" eb="6">
      <t>シュウニュウ</t>
    </rPh>
    <rPh sb="6" eb="8">
      <t>ゴウケイ</t>
    </rPh>
    <phoneticPr fontId="2"/>
  </si>
  <si>
    <t>所定給付日数のうち、1/3の経過日数（A） および2/3の経過日数（B）が自動入力されますが、
受給日数をご自身で入力いただいても構いません。</t>
    <rPh sb="0" eb="2">
      <t>ショテイ</t>
    </rPh>
    <rPh sb="2" eb="4">
      <t>キュウフ</t>
    </rPh>
    <rPh sb="4" eb="6">
      <t>ニッスウ</t>
    </rPh>
    <rPh sb="14" eb="16">
      <t>ケイカ</t>
    </rPh>
    <rPh sb="16" eb="18">
      <t>ニッスウ</t>
    </rPh>
    <rPh sb="29" eb="31">
      <t>ケイカ</t>
    </rPh>
    <rPh sb="31" eb="33">
      <t>ニッスウ</t>
    </rPh>
    <rPh sb="37" eb="39">
      <t>ジドウ</t>
    </rPh>
    <rPh sb="39" eb="41">
      <t>ニュウリョク</t>
    </rPh>
    <rPh sb="48" eb="50">
      <t>ジュキュウ</t>
    </rPh>
    <rPh sb="50" eb="52">
      <t>ニッスウ</t>
    </rPh>
    <rPh sb="54" eb="56">
      <t>ジシン</t>
    </rPh>
    <rPh sb="57" eb="59">
      <t>ニュウリョク</t>
    </rPh>
    <rPh sb="65" eb="66">
      <t>カマ</t>
    </rPh>
    <phoneticPr fontId="2"/>
  </si>
  <si>
    <t>退職後の収入試算・計算ツール</t>
    <rPh sb="9" eb="11">
      <t>ケイサン</t>
    </rPh>
    <phoneticPr fontId="2"/>
  </si>
  <si>
    <t xml:space="preserve"> 円</t>
    <rPh sb="1" eb="2">
      <t>エン</t>
    </rPh>
    <phoneticPr fontId="2"/>
  </si>
  <si>
    <r>
      <rPr>
        <sz val="12"/>
        <rFont val="ＭＳ Ｐゴシック"/>
        <family val="3"/>
        <charset val="128"/>
      </rPr>
      <t>　◆基本手当日額等の各上限額は、年齢によって変わります。（別シート【</t>
    </r>
    <r>
      <rPr>
        <b/>
        <sz val="12"/>
        <rFont val="ＭＳ Ｐゴシック"/>
        <family val="3"/>
        <charset val="128"/>
      </rPr>
      <t>各日額上限額】</t>
    </r>
    <r>
      <rPr>
        <sz val="12"/>
        <rFont val="ＭＳ Ｐゴシック"/>
        <family val="3"/>
        <charset val="128"/>
      </rPr>
      <t>をご参照ください）</t>
    </r>
    <rPh sb="2" eb="4">
      <t>キホン</t>
    </rPh>
    <rPh sb="4" eb="6">
      <t>テアテ</t>
    </rPh>
    <rPh sb="6" eb="8">
      <t>ニチガク</t>
    </rPh>
    <rPh sb="8" eb="9">
      <t>ナド</t>
    </rPh>
    <rPh sb="10" eb="11">
      <t>カク</t>
    </rPh>
    <rPh sb="11" eb="13">
      <t>ジョウゲン</t>
    </rPh>
    <rPh sb="13" eb="14">
      <t>ガク</t>
    </rPh>
    <rPh sb="16" eb="18">
      <t>ネンレイ</t>
    </rPh>
    <rPh sb="22" eb="23">
      <t>カ</t>
    </rPh>
    <rPh sb="29" eb="30">
      <t>ベツ</t>
    </rPh>
    <rPh sb="34" eb="35">
      <t>カク</t>
    </rPh>
    <rPh sb="35" eb="37">
      <t>ニチガク</t>
    </rPh>
    <rPh sb="37" eb="39">
      <t>ジョウゲン</t>
    </rPh>
    <rPh sb="39" eb="40">
      <t>ガク</t>
    </rPh>
    <rPh sb="43" eb="45">
      <t>サンショウ</t>
    </rPh>
    <phoneticPr fontId="2"/>
  </si>
  <si>
    <t>％　【給付残日数2/3以上】</t>
    <phoneticPr fontId="2"/>
  </si>
  <si>
    <t>％　【給付残日数1/3以上】</t>
    <phoneticPr fontId="2"/>
  </si>
  <si>
    <t>Ｇ．再就職手当Ａ</t>
    <phoneticPr fontId="2"/>
  </si>
  <si>
    <t>H．就業促進定着手当</t>
    <rPh sb="2" eb="4">
      <t>シュウギョウ</t>
    </rPh>
    <rPh sb="4" eb="6">
      <t>ソクシン</t>
    </rPh>
    <rPh sb="6" eb="8">
      <t>テイチャク</t>
    </rPh>
    <rPh sb="8" eb="10">
      <t>テアテ</t>
    </rPh>
    <rPh sb="9" eb="10">
      <t>ニガテ</t>
    </rPh>
    <phoneticPr fontId="2"/>
  </si>
  <si>
    <t xml:space="preserve">Ｆ．基本手当 Ａ </t>
    <rPh sb="2" eb="4">
      <t>キホン</t>
    </rPh>
    <rPh sb="4" eb="6">
      <t>テアテ</t>
    </rPh>
    <phoneticPr fontId="2"/>
  </si>
  <si>
    <t xml:space="preserve">　　基本手当 Ｂ      </t>
    <rPh sb="2" eb="4">
      <t>キホン</t>
    </rPh>
    <phoneticPr fontId="2"/>
  </si>
  <si>
    <t>　   再就職手当Ｂ</t>
    <phoneticPr fontId="2"/>
  </si>
  <si>
    <t>Ｂ．届出日</t>
    <rPh sb="2" eb="4">
      <t>トドケデ</t>
    </rPh>
    <rPh sb="4" eb="5">
      <t>ビ</t>
    </rPh>
    <phoneticPr fontId="2"/>
  </si>
  <si>
    <t>C．開始日</t>
    <rPh sb="2" eb="5">
      <t>カイシビ</t>
    </rPh>
    <phoneticPr fontId="2"/>
  </si>
  <si>
    <t>E．基本手当日額</t>
    <rPh sb="2" eb="4">
      <t>キホン</t>
    </rPh>
    <rPh sb="4" eb="6">
      <t>テアテ</t>
    </rPh>
    <rPh sb="6" eb="8">
      <t>ニチガク</t>
    </rPh>
    <phoneticPr fontId="2"/>
  </si>
  <si>
    <t>Ａ．所定給付日数</t>
    <rPh sb="2" eb="4">
      <t>ショテイ</t>
    </rPh>
    <rPh sb="4" eb="6">
      <t>キュウフ</t>
    </rPh>
    <rPh sb="6" eb="8">
      <t>ニッスウ</t>
    </rPh>
    <phoneticPr fontId="2"/>
  </si>
  <si>
    <r>
      <t>　◆ この試算表の利用対象者は、</t>
    </r>
    <r>
      <rPr>
        <b/>
        <sz val="12"/>
        <color indexed="10"/>
        <rFont val="ＭＳ Ｐゴシック"/>
        <family val="3"/>
        <charset val="128"/>
      </rPr>
      <t>「会社都合」で退職</t>
    </r>
    <r>
      <rPr>
        <sz val="12"/>
        <rFont val="ＭＳ Ｐゴシック"/>
        <family val="3"/>
        <charset val="128"/>
      </rPr>
      <t>された</t>
    </r>
    <r>
      <rPr>
        <b/>
        <sz val="12"/>
        <color indexed="10"/>
        <rFont val="ＭＳ Ｐゴシック"/>
        <family val="3"/>
        <charset val="128"/>
      </rPr>
      <t>60歳以上65歳未満</t>
    </r>
    <r>
      <rPr>
        <sz val="12"/>
        <rFont val="ＭＳ Ｐゴシック"/>
        <family val="3"/>
        <charset val="128"/>
      </rPr>
      <t>の方です。</t>
    </r>
    <rPh sb="5" eb="8">
      <t>シサンヒョウ</t>
    </rPh>
    <rPh sb="9" eb="11">
      <t>リヨウ</t>
    </rPh>
    <rPh sb="11" eb="14">
      <t>タイショウシャ</t>
    </rPh>
    <rPh sb="17" eb="19">
      <t>カイシャ</t>
    </rPh>
    <rPh sb="19" eb="21">
      <t>ツゴウ</t>
    </rPh>
    <rPh sb="23" eb="25">
      <t>タイショク</t>
    </rPh>
    <rPh sb="31" eb="33">
      <t>イジョウ</t>
    </rPh>
    <rPh sb="35" eb="36">
      <t>サイ</t>
    </rPh>
    <rPh sb="36" eb="38">
      <t>ミマン</t>
    </rPh>
    <phoneticPr fontId="2"/>
  </si>
  <si>
    <r>
      <t>　◆ この試算表の利用対象者は、</t>
    </r>
    <r>
      <rPr>
        <b/>
        <sz val="12"/>
        <color indexed="10"/>
        <rFont val="ＭＳ Ｐゴシック"/>
        <family val="3"/>
        <charset val="128"/>
      </rPr>
      <t>「会社都合」で退職</t>
    </r>
    <r>
      <rPr>
        <sz val="12"/>
        <rFont val="ＭＳ Ｐゴシック"/>
        <family val="3"/>
        <charset val="128"/>
      </rPr>
      <t>された</t>
    </r>
    <r>
      <rPr>
        <b/>
        <sz val="12"/>
        <color indexed="10"/>
        <rFont val="ＭＳ Ｐゴシック"/>
        <family val="3"/>
        <charset val="128"/>
      </rPr>
      <t>45歳以上60歳未満</t>
    </r>
    <r>
      <rPr>
        <sz val="12"/>
        <rFont val="ＭＳ Ｐゴシック"/>
        <family val="3"/>
        <charset val="128"/>
      </rPr>
      <t>の方です。</t>
    </r>
    <rPh sb="5" eb="8">
      <t>シサンヒョウ</t>
    </rPh>
    <rPh sb="9" eb="11">
      <t>リヨウ</t>
    </rPh>
    <rPh sb="11" eb="14">
      <t>タイショウシャ</t>
    </rPh>
    <rPh sb="17" eb="19">
      <t>カイシャ</t>
    </rPh>
    <rPh sb="19" eb="21">
      <t>ツゴウ</t>
    </rPh>
    <rPh sb="23" eb="25">
      <t>タイショク</t>
    </rPh>
    <rPh sb="31" eb="33">
      <t>イジョウ</t>
    </rPh>
    <rPh sb="35" eb="36">
      <t>サイ</t>
    </rPh>
    <rPh sb="36" eb="38">
      <t>ミマン</t>
    </rPh>
    <phoneticPr fontId="2"/>
  </si>
  <si>
    <r>
      <t>　◆ この試算表の利用対象者は、</t>
    </r>
    <r>
      <rPr>
        <b/>
        <sz val="12"/>
        <color indexed="10"/>
        <rFont val="ＭＳ Ｐゴシック"/>
        <family val="3"/>
        <charset val="128"/>
      </rPr>
      <t>「会社都合」で退職</t>
    </r>
    <r>
      <rPr>
        <sz val="12"/>
        <rFont val="ＭＳ Ｐゴシック"/>
        <family val="3"/>
        <charset val="128"/>
      </rPr>
      <t>された</t>
    </r>
    <r>
      <rPr>
        <b/>
        <sz val="12"/>
        <color indexed="10"/>
        <rFont val="ＭＳ Ｐゴシック"/>
        <family val="3"/>
        <charset val="128"/>
      </rPr>
      <t>30歳以上45歳未満</t>
    </r>
    <r>
      <rPr>
        <sz val="12"/>
        <rFont val="ＭＳ Ｐゴシック"/>
        <family val="3"/>
        <charset val="128"/>
      </rPr>
      <t>の方です。</t>
    </r>
    <rPh sb="5" eb="8">
      <t>シサンヒョウ</t>
    </rPh>
    <rPh sb="9" eb="11">
      <t>リヨウ</t>
    </rPh>
    <rPh sb="11" eb="14">
      <t>タイショウシャ</t>
    </rPh>
    <rPh sb="17" eb="19">
      <t>カイシャ</t>
    </rPh>
    <rPh sb="19" eb="21">
      <t>ツゴウ</t>
    </rPh>
    <rPh sb="23" eb="25">
      <t>タイショク</t>
    </rPh>
    <rPh sb="31" eb="33">
      <t>イジョウ</t>
    </rPh>
    <rPh sb="35" eb="36">
      <t>サイ</t>
    </rPh>
    <rPh sb="36" eb="38">
      <t>ミマン</t>
    </rPh>
    <phoneticPr fontId="2"/>
  </si>
  <si>
    <t>　　　※あくまで試算ですので、正式にはハローワークへお尋ねください。</t>
    <rPh sb="8" eb="10">
      <t>シサン</t>
    </rPh>
    <rPh sb="15" eb="17">
      <t>セイシキ</t>
    </rPh>
    <rPh sb="27" eb="28">
      <t>タズ</t>
    </rPh>
    <phoneticPr fontId="2"/>
  </si>
  <si>
    <t>Ｇ. 再就職手当Ａ受給額</t>
    <rPh sb="3" eb="6">
      <t>サイシュウショク</t>
    </rPh>
    <rPh sb="6" eb="8">
      <t>テアテ</t>
    </rPh>
    <rPh sb="9" eb="11">
      <t>ジュキュウ</t>
    </rPh>
    <rPh sb="11" eb="12">
      <t>ガク</t>
    </rPh>
    <phoneticPr fontId="2"/>
  </si>
  <si>
    <t>Ｆ. 基本手当Ａ受給額</t>
    <rPh sb="3" eb="5">
      <t>キホン</t>
    </rPh>
    <rPh sb="5" eb="7">
      <t>テアテ</t>
    </rPh>
    <rPh sb="8" eb="10">
      <t>ジュキュウ</t>
    </rPh>
    <rPh sb="10" eb="11">
      <t>ガク</t>
    </rPh>
    <phoneticPr fontId="2"/>
  </si>
  <si>
    <t>Ｆ. 基本手当Ｂ受給額</t>
    <rPh sb="3" eb="5">
      <t>キホン</t>
    </rPh>
    <rPh sb="5" eb="7">
      <t>テアテ</t>
    </rPh>
    <rPh sb="8" eb="10">
      <t>ジュキュウ</t>
    </rPh>
    <rPh sb="10" eb="11">
      <t>ガク</t>
    </rPh>
    <phoneticPr fontId="2"/>
  </si>
  <si>
    <t>Ｇ. 再就職手当Ｂ受給額</t>
    <rPh sb="3" eb="6">
      <t>サイシュウショク</t>
    </rPh>
    <rPh sb="6" eb="8">
      <t>テアテ</t>
    </rPh>
    <rPh sb="9" eb="11">
      <t>ジュキュウ</t>
    </rPh>
    <rPh sb="11" eb="12">
      <t>ガク</t>
    </rPh>
    <phoneticPr fontId="2"/>
  </si>
  <si>
    <t>　  再就職手当Ｂ</t>
    <phoneticPr fontId="2"/>
  </si>
  <si>
    <t>Ｇ．再就職手当Ａ</t>
    <phoneticPr fontId="2"/>
  </si>
  <si>
    <t>　◆ 「再就職手当」「就業促進定着手当」の支給については、いくつかの支給要件がありますので、ご注意ください。</t>
    <rPh sb="4" eb="7">
      <t>サイシュウショク</t>
    </rPh>
    <rPh sb="7" eb="9">
      <t>テアテ</t>
    </rPh>
    <rPh sb="11" eb="13">
      <t>シュウギョウ</t>
    </rPh>
    <rPh sb="13" eb="15">
      <t>ソクシン</t>
    </rPh>
    <rPh sb="15" eb="17">
      <t>テイチャク</t>
    </rPh>
    <rPh sb="17" eb="19">
      <t>テアテ</t>
    </rPh>
    <rPh sb="21" eb="23">
      <t>シキュウ</t>
    </rPh>
    <rPh sb="34" eb="36">
      <t>シキュウ</t>
    </rPh>
    <rPh sb="36" eb="38">
      <t>ヨウケン</t>
    </rPh>
    <rPh sb="47" eb="49">
      <t>チュウイ</t>
    </rPh>
    <phoneticPr fontId="2"/>
  </si>
  <si>
    <t>D．離職時賃金日額</t>
    <rPh sb="2" eb="4">
      <t>リショク</t>
    </rPh>
    <rPh sb="4" eb="5">
      <t>ジ</t>
    </rPh>
    <rPh sb="5" eb="7">
      <t>チンギン</t>
    </rPh>
    <rPh sb="7" eb="9">
      <t>ニチガク</t>
    </rPh>
    <rPh sb="8" eb="9">
      <t>ホンジツ</t>
    </rPh>
    <phoneticPr fontId="2"/>
  </si>
  <si>
    <t>支給上限額A</t>
    <rPh sb="0" eb="2">
      <t>シキュウ</t>
    </rPh>
    <rPh sb="2" eb="5">
      <t>ジョウゲンガク</t>
    </rPh>
    <phoneticPr fontId="2"/>
  </si>
  <si>
    <t>支給上限額B</t>
    <rPh sb="0" eb="2">
      <t>シキュウ</t>
    </rPh>
    <rPh sb="2" eb="5">
      <t>ジョウゲンガク</t>
    </rPh>
    <phoneticPr fontId="2"/>
  </si>
  <si>
    <r>
      <t>　　</t>
    </r>
    <r>
      <rPr>
        <b/>
        <sz val="10.5"/>
        <color indexed="10"/>
        <rFont val="ＭＳ Ｐゴシック"/>
        <family val="3"/>
        <charset val="128"/>
      </rPr>
      <t>「支給額」と「支給上限額A」のうち低い方の金額</t>
    </r>
    <rPh sb="4" eb="7">
      <t>シキュウガク</t>
    </rPh>
    <rPh sb="10" eb="12">
      <t>シキュウ</t>
    </rPh>
    <rPh sb="12" eb="14">
      <t>ジョウゲン</t>
    </rPh>
    <rPh sb="14" eb="15">
      <t>ガク</t>
    </rPh>
    <rPh sb="20" eb="21">
      <t>ヒク</t>
    </rPh>
    <rPh sb="22" eb="23">
      <t>ホウ</t>
    </rPh>
    <rPh sb="24" eb="26">
      <t>キンガク</t>
    </rPh>
    <rPh sb="25" eb="26">
      <t>ガク</t>
    </rPh>
    <phoneticPr fontId="2"/>
  </si>
  <si>
    <r>
      <t>　</t>
    </r>
    <r>
      <rPr>
        <b/>
        <sz val="10.5"/>
        <rFont val="ＭＳ Ｐゴシック"/>
        <family val="3"/>
        <charset val="128"/>
      </rPr>
      <t>　</t>
    </r>
    <r>
      <rPr>
        <b/>
        <sz val="10.5"/>
        <color indexed="10"/>
        <rFont val="ＭＳ Ｐゴシック"/>
        <family val="3"/>
        <charset val="128"/>
      </rPr>
      <t>「支給額」と「支給上限額B」のうち低い方の金額</t>
    </r>
    <rPh sb="4" eb="7">
      <t>シキュウガク</t>
    </rPh>
    <rPh sb="10" eb="12">
      <t>シキュウ</t>
    </rPh>
    <rPh sb="12" eb="14">
      <t>ジョウゲン</t>
    </rPh>
    <rPh sb="14" eb="15">
      <t>ガク</t>
    </rPh>
    <rPh sb="20" eb="21">
      <t>ヒク</t>
    </rPh>
    <rPh sb="22" eb="23">
      <t>ホウ</t>
    </rPh>
    <rPh sb="24" eb="26">
      <t>キンガク</t>
    </rPh>
    <rPh sb="25" eb="26">
      <t>ガク</t>
    </rPh>
    <phoneticPr fontId="2"/>
  </si>
  <si>
    <t>H. 就業促進定着手当</t>
    <rPh sb="3" eb="5">
      <t>シュウギョウ</t>
    </rPh>
    <rPh sb="5" eb="7">
      <t>ソクシン</t>
    </rPh>
    <rPh sb="7" eb="9">
      <t>テイチャク</t>
    </rPh>
    <rPh sb="9" eb="11">
      <t>テアテ</t>
    </rPh>
    <phoneticPr fontId="2"/>
  </si>
  <si>
    <t>◆所定給付日数を２/３残して就職した場合</t>
    <rPh sb="1" eb="3">
      <t>ショテイ</t>
    </rPh>
    <rPh sb="3" eb="5">
      <t>キュウフ</t>
    </rPh>
    <rPh sb="5" eb="7">
      <t>ニッスウ</t>
    </rPh>
    <rPh sb="11" eb="12">
      <t>ノコ</t>
    </rPh>
    <rPh sb="14" eb="16">
      <t>シュウショク</t>
    </rPh>
    <rPh sb="18" eb="20">
      <t>バアイ</t>
    </rPh>
    <phoneticPr fontId="2"/>
  </si>
  <si>
    <t>◆所定給付日数を1/３残して就職した場合</t>
    <rPh sb="1" eb="3">
      <t>ショテイ</t>
    </rPh>
    <rPh sb="3" eb="5">
      <t>キュウフ</t>
    </rPh>
    <rPh sb="5" eb="7">
      <t>ニッスウ</t>
    </rPh>
    <rPh sb="11" eb="12">
      <t>ノコ</t>
    </rPh>
    <rPh sb="14" eb="16">
      <t>シュウショク</t>
    </rPh>
    <rPh sb="18" eb="20">
      <t>バアイ</t>
    </rPh>
    <phoneticPr fontId="2"/>
  </si>
  <si>
    <r>
      <t>　◆毎年8月1日に各日額の上限・下限額が改訂されます。　</t>
    </r>
    <r>
      <rPr>
        <b/>
        <sz val="12"/>
        <color indexed="10"/>
        <rFont val="ＭＳ Ｐゴシック"/>
        <family val="3"/>
        <charset val="128"/>
      </rPr>
      <t>注）この試算表の利用期間は、20</t>
    </r>
    <r>
      <rPr>
        <b/>
        <sz val="12"/>
        <color indexed="10"/>
        <rFont val="ＭＳ Ｐゴシック"/>
        <family val="3"/>
        <charset val="128"/>
      </rPr>
      <t>25</t>
    </r>
    <r>
      <rPr>
        <b/>
        <sz val="12"/>
        <color indexed="10"/>
        <rFont val="ＭＳ Ｐゴシック"/>
        <family val="3"/>
        <charset val="128"/>
      </rPr>
      <t>年7月31日迄です。</t>
    </r>
    <rPh sb="20" eb="22">
      <t>カイテイ</t>
    </rPh>
    <rPh sb="28" eb="29">
      <t>チュウ</t>
    </rPh>
    <phoneticPr fontId="2"/>
  </si>
  <si>
    <r>
      <t>　◆毎年8月1日に各日額の上限・下限額が改訂されます。　</t>
    </r>
    <r>
      <rPr>
        <b/>
        <sz val="12"/>
        <color indexed="10"/>
        <rFont val="ＭＳ Ｐゴシック"/>
        <family val="3"/>
        <charset val="128"/>
      </rPr>
      <t>注）この試算表の利用期間は、2025年7月31日</t>
    </r>
    <r>
      <rPr>
        <b/>
        <sz val="12"/>
        <color indexed="10"/>
        <rFont val="ＭＳ Ｐゴシック"/>
        <family val="3"/>
        <charset val="128"/>
      </rPr>
      <t>迄です。</t>
    </r>
    <rPh sb="20" eb="22">
      <t>カイテイ</t>
    </rPh>
    <rPh sb="28" eb="29">
      <t>チュウ</t>
    </rPh>
    <phoneticPr fontId="2"/>
  </si>
  <si>
    <t>2025.4.7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</si>
</sst>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d&quot;日&quot;;@"/>
    <numFmt numFmtId="177" formatCode="#,##0_);[Red]\(#,##0\)"/>
    <numFmt numFmtId="178" formatCode="0_);[Red]\(0\)"/>
    <numFmt numFmtId="179" formatCode="#,##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2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.5"/>
      <color indexed="1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5B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ck">
        <color theme="7" tint="0.39994506668294322"/>
      </top>
      <bottom style="thick">
        <color theme="7" tint="0.39994506668294322"/>
      </bottom>
      <diagonal/>
    </border>
    <border>
      <left style="thick">
        <color theme="7" tint="0.59996337778862885"/>
      </left>
      <right/>
      <top style="thick">
        <color theme="7" tint="0.59996337778862885"/>
      </top>
      <bottom/>
      <diagonal/>
    </border>
    <border>
      <left/>
      <right/>
      <top style="thick">
        <color theme="7" tint="0.59996337778862885"/>
      </top>
      <bottom/>
      <diagonal/>
    </border>
    <border>
      <left/>
      <right style="thick">
        <color theme="7" tint="0.59996337778862885"/>
      </right>
      <top style="thick">
        <color theme="7" tint="0.59996337778862885"/>
      </top>
      <bottom/>
      <diagonal/>
    </border>
    <border>
      <left style="thick">
        <color theme="7" tint="0.59996337778862885"/>
      </left>
      <right/>
      <top/>
      <bottom/>
      <diagonal/>
    </border>
    <border>
      <left/>
      <right style="thick">
        <color theme="7" tint="0.59996337778862885"/>
      </right>
      <top/>
      <bottom/>
      <diagonal/>
    </border>
    <border>
      <left style="thick">
        <color theme="7" tint="0.59996337778862885"/>
      </left>
      <right/>
      <top/>
      <bottom style="thick">
        <color theme="7" tint="0.59996337778862885"/>
      </bottom>
      <diagonal/>
    </border>
    <border>
      <left/>
      <right/>
      <top/>
      <bottom style="thick">
        <color theme="7" tint="0.59996337778862885"/>
      </bottom>
      <diagonal/>
    </border>
    <border>
      <left/>
      <right style="thick">
        <color theme="7" tint="0.59996337778862885"/>
      </right>
      <top/>
      <bottom style="thick">
        <color theme="7" tint="0.59996337778862885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176" fontId="3" fillId="2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7" fontId="0" fillId="2" borderId="1" xfId="0" applyNumberForma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/>
    <xf numFmtId="176" fontId="12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>
      <alignment vertical="center"/>
    </xf>
    <xf numFmtId="0" fontId="13" fillId="0" borderId="0" xfId="0" applyFont="1" applyFill="1">
      <alignment vertical="center"/>
    </xf>
    <xf numFmtId="177" fontId="9" fillId="0" borderId="2" xfId="0" applyNumberFormat="1" applyFont="1" applyFill="1" applyBorder="1">
      <alignment vertical="center"/>
    </xf>
    <xf numFmtId="177" fontId="0" fillId="0" borderId="0" xfId="0" applyNumberFormat="1" applyFill="1">
      <alignment vertical="center"/>
    </xf>
    <xf numFmtId="177" fontId="0" fillId="0" borderId="3" xfId="0" applyNumberFormat="1" applyFill="1" applyBorder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0" fillId="0" borderId="0" xfId="0" applyFill="1" applyBorder="1">
      <alignment vertical="center"/>
    </xf>
    <xf numFmtId="178" fontId="12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177" fontId="6" fillId="0" borderId="2" xfId="0" applyNumberFormat="1" applyFont="1" applyFill="1" applyBorder="1">
      <alignment vertical="center"/>
    </xf>
    <xf numFmtId="179" fontId="0" fillId="0" borderId="3" xfId="0" applyNumberForma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9" fontId="0" fillId="0" borderId="0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177" fontId="24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Alignment="1"/>
    <xf numFmtId="0" fontId="6" fillId="0" borderId="0" xfId="0" applyFont="1">
      <alignment vertical="center"/>
    </xf>
    <xf numFmtId="177" fontId="0" fillId="0" borderId="1" xfId="0" applyNumberForma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179" fontId="0" fillId="0" borderId="4" xfId="0" applyNumberFormat="1" applyFill="1" applyBorder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0" fontId="17" fillId="0" borderId="0" xfId="0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179" fontId="3" fillId="0" borderId="3" xfId="0" applyNumberFormat="1" applyFont="1" applyFill="1" applyBorder="1">
      <alignment vertical="center"/>
    </xf>
    <xf numFmtId="178" fontId="0" fillId="0" borderId="0" xfId="0" applyNumberFormat="1" applyFont="1" applyFill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13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right" vertical="center"/>
    </xf>
    <xf numFmtId="0" fontId="0" fillId="0" borderId="7" xfId="0" applyBorder="1">
      <alignment vertical="center"/>
    </xf>
    <xf numFmtId="0" fontId="13" fillId="0" borderId="7" xfId="0" applyFont="1" applyFill="1" applyBorder="1">
      <alignment vertical="center"/>
    </xf>
    <xf numFmtId="0" fontId="15" fillId="0" borderId="7" xfId="0" applyFont="1" applyFill="1" applyBorder="1" applyAlignment="1">
      <alignment horizontal="right" vertical="center"/>
    </xf>
    <xf numFmtId="177" fontId="6" fillId="0" borderId="7" xfId="0" applyNumberFormat="1" applyFont="1" applyFill="1" applyBorder="1">
      <alignment vertical="center"/>
    </xf>
    <xf numFmtId="0" fontId="0" fillId="0" borderId="7" xfId="0" applyFill="1" applyBorder="1">
      <alignment vertical="center"/>
    </xf>
    <xf numFmtId="0" fontId="6" fillId="0" borderId="0" xfId="0" applyFont="1" applyBorder="1" applyAlignment="1"/>
    <xf numFmtId="0" fontId="9" fillId="0" borderId="0" xfId="0" applyFont="1">
      <alignment vertical="center"/>
    </xf>
    <xf numFmtId="0" fontId="9" fillId="3" borderId="0" xfId="0" applyFont="1" applyFill="1">
      <alignment vertical="center"/>
    </xf>
    <xf numFmtId="177" fontId="0" fillId="0" borderId="0" xfId="0" applyNumberFormat="1" applyFill="1" applyBorder="1">
      <alignment vertical="center"/>
    </xf>
    <xf numFmtId="0" fontId="9" fillId="4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0" fillId="0" borderId="8" xfId="0" applyBorder="1">
      <alignment vertical="center"/>
    </xf>
    <xf numFmtId="0" fontId="4" fillId="0" borderId="9" xfId="0" applyFont="1" applyBorder="1" applyAlignment="1"/>
    <xf numFmtId="0" fontId="0" fillId="0" borderId="9" xfId="0" applyBorder="1">
      <alignment vertical="center"/>
    </xf>
    <xf numFmtId="0" fontId="3" fillId="0" borderId="9" xfId="0" applyFont="1" applyBorder="1">
      <alignment vertical="center"/>
    </xf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11" xfId="0" applyFont="1" applyBorder="1" applyAlignment="1"/>
    <xf numFmtId="0" fontId="4" fillId="0" borderId="13" xfId="0" applyFont="1" applyBorder="1">
      <alignment vertical="center"/>
    </xf>
    <xf numFmtId="0" fontId="6" fillId="0" borderId="14" xfId="0" applyFont="1" applyBorder="1" applyAlignment="1"/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9" fillId="5" borderId="0" xfId="0" applyFont="1" applyFill="1">
      <alignment vertical="center"/>
    </xf>
    <xf numFmtId="0" fontId="0" fillId="5" borderId="0" xfId="0" applyFill="1">
      <alignment vertical="center"/>
    </xf>
    <xf numFmtId="0" fontId="9" fillId="6" borderId="0" xfId="0" applyFont="1" applyFill="1">
      <alignment vertical="center"/>
    </xf>
    <xf numFmtId="0" fontId="0" fillId="6" borderId="0" xfId="0" applyFill="1">
      <alignment vertical="center"/>
    </xf>
    <xf numFmtId="0" fontId="0" fillId="5" borderId="0" xfId="0" applyFont="1" applyFill="1" applyBorder="1">
      <alignment vertical="center"/>
    </xf>
    <xf numFmtId="0" fontId="0" fillId="5" borderId="0" xfId="0" applyFont="1" applyFill="1" applyBorder="1" applyAlignment="1">
      <alignment horizontal="left" vertical="center"/>
    </xf>
    <xf numFmtId="0" fontId="0" fillId="6" borderId="0" xfId="0" applyFont="1" applyFill="1">
      <alignment vertical="center"/>
    </xf>
    <xf numFmtId="0" fontId="6" fillId="6" borderId="0" xfId="0" applyFont="1" applyFill="1" applyAlignment="1">
      <alignment horizontal="right" vertical="center"/>
    </xf>
    <xf numFmtId="0" fontId="9" fillId="7" borderId="0" xfId="0" applyFont="1" applyFill="1">
      <alignment vertical="center"/>
    </xf>
    <xf numFmtId="0" fontId="0" fillId="7" borderId="0" xfId="0" applyFill="1">
      <alignment vertical="center"/>
    </xf>
    <xf numFmtId="0" fontId="6" fillId="8" borderId="0" xfId="0" applyFont="1" applyFill="1">
      <alignment vertical="center"/>
    </xf>
    <xf numFmtId="177" fontId="18" fillId="8" borderId="0" xfId="0" applyNumberFormat="1" applyFont="1" applyFill="1">
      <alignment vertical="center"/>
    </xf>
    <xf numFmtId="0" fontId="9" fillId="0" borderId="0" xfId="0" applyFont="1" applyFill="1" applyAlignment="1">
      <alignment horizontal="left" vertical="center"/>
    </xf>
    <xf numFmtId="0" fontId="9" fillId="7" borderId="0" xfId="0" applyFont="1" applyFill="1" applyAlignment="1">
      <alignment horizontal="left" vertical="center"/>
    </xf>
    <xf numFmtId="0" fontId="9" fillId="5" borderId="0" xfId="0" applyFont="1" applyFill="1" applyBorder="1">
      <alignment vertical="center"/>
    </xf>
    <xf numFmtId="0" fontId="9" fillId="5" borderId="0" xfId="0" applyFont="1" applyFill="1" applyBorder="1" applyAlignment="1">
      <alignment horizontal="left" vertical="center"/>
    </xf>
    <xf numFmtId="0" fontId="15" fillId="6" borderId="0" xfId="0" applyFont="1" applyFill="1" applyAlignment="1">
      <alignment horizontal="right" vertical="center"/>
    </xf>
    <xf numFmtId="177" fontId="6" fillId="0" borderId="5" xfId="0" applyNumberFormat="1" applyFont="1" applyFill="1" applyBorder="1">
      <alignment vertical="center"/>
    </xf>
    <xf numFmtId="177" fontId="6" fillId="2" borderId="1" xfId="0" applyNumberFormat="1" applyFont="1" applyFill="1" applyBorder="1">
      <alignment vertical="center"/>
    </xf>
    <xf numFmtId="0" fontId="0" fillId="0" borderId="0" xfId="0" applyFill="1" applyAlignment="1">
      <alignment vertical="top"/>
    </xf>
    <xf numFmtId="177" fontId="0" fillId="2" borderId="1" xfId="0" applyNumberFormat="1" applyFont="1" applyFill="1" applyBorder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77" fontId="0" fillId="2" borderId="6" xfId="0" applyNumberFormat="1" applyFill="1" applyBorder="1" applyAlignment="1">
      <alignment horizontal="center" vertical="center"/>
    </xf>
    <xf numFmtId="177" fontId="0" fillId="2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791845</xdr:colOff>
      <xdr:row>11</xdr:row>
      <xdr:rowOff>30480</xdr:rowOff>
    </xdr:from>
    <xdr:to>
      <xdr:col>9</xdr:col>
      <xdr:colOff>115140</xdr:colOff>
      <xdr:row>12</xdr:row>
      <xdr:rowOff>33676</xdr:rowOff>
    </xdr:to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F3C04CF1-9AB9-A251-EBC5-52DB0EBC4FFA}"/>
            </a:ext>
          </a:extLst>
        </xdr:cNvPr>
        <xdr:cNvSpPr txBox="1">
          <a:spLocks noChangeArrowheads="1"/>
        </xdr:cNvSpPr>
      </xdr:nvSpPr>
      <xdr:spPr bwMode="auto">
        <a:xfrm>
          <a:off x="3171825" y="2743200"/>
          <a:ext cx="2162175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のセルにのみ入力してください。</a:t>
          </a:r>
        </a:p>
      </xdr:txBody>
    </xdr:sp>
    <xdr:clientData/>
  </xdr:twoCellAnchor>
  <xdr:twoCellAnchor>
    <xdr:from>
      <xdr:col>7</xdr:col>
      <xdr:colOff>47625</xdr:colOff>
      <xdr:row>13</xdr:row>
      <xdr:rowOff>104775</xdr:rowOff>
    </xdr:from>
    <xdr:to>
      <xdr:col>7</xdr:col>
      <xdr:colOff>142875</xdr:colOff>
      <xdr:row>24</xdr:row>
      <xdr:rowOff>19050</xdr:rowOff>
    </xdr:to>
    <xdr:sp macro="" textlink="">
      <xdr:nvSpPr>
        <xdr:cNvPr id="13741" name="AutoShape 30">
          <a:extLst>
            <a:ext uri="{FF2B5EF4-FFF2-40B4-BE49-F238E27FC236}">
              <a16:creationId xmlns:a16="http://schemas.microsoft.com/office/drawing/2014/main" id="{B141E9A3-F061-097D-47B0-133847A316D2}"/>
            </a:ext>
          </a:extLst>
        </xdr:cNvPr>
        <xdr:cNvSpPr>
          <a:spLocks/>
        </xdr:cNvSpPr>
      </xdr:nvSpPr>
      <xdr:spPr bwMode="auto">
        <a:xfrm>
          <a:off x="4314825" y="3248025"/>
          <a:ext cx="95250" cy="1800225"/>
        </a:xfrm>
        <a:prstGeom prst="rightBrace">
          <a:avLst>
            <a:gd name="adj1" fmla="val 1117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241935</xdr:colOff>
      <xdr:row>16</xdr:row>
      <xdr:rowOff>111760</xdr:rowOff>
    </xdr:from>
    <xdr:to>
      <xdr:col>10</xdr:col>
      <xdr:colOff>69380</xdr:colOff>
      <xdr:row>18</xdr:row>
      <xdr:rowOff>70622</xdr:rowOff>
    </xdr:to>
    <xdr:sp macro="" textlink="">
      <xdr:nvSpPr>
        <xdr:cNvPr id="4" name="Text Box 31">
          <a:extLst>
            <a:ext uri="{FF2B5EF4-FFF2-40B4-BE49-F238E27FC236}">
              <a16:creationId xmlns:a16="http://schemas.microsoft.com/office/drawing/2014/main" id="{8E9F1D18-3614-737B-9ED5-7504C753345C}"/>
            </a:ext>
          </a:extLst>
        </xdr:cNvPr>
        <xdr:cNvSpPr txBox="1">
          <a:spLocks noChangeArrowheads="1"/>
        </xdr:cNvSpPr>
      </xdr:nvSpPr>
      <xdr:spPr bwMode="auto">
        <a:xfrm>
          <a:off x="4343400" y="3781425"/>
          <a:ext cx="14192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基本入力項目です</a:t>
          </a:r>
        </a:p>
      </xdr:txBody>
    </xdr:sp>
    <xdr:clientData/>
  </xdr:twoCellAnchor>
  <xdr:twoCellAnchor editAs="oneCell">
    <xdr:from>
      <xdr:col>13</xdr:col>
      <xdr:colOff>123825</xdr:colOff>
      <xdr:row>0</xdr:row>
      <xdr:rowOff>0</xdr:rowOff>
    </xdr:from>
    <xdr:to>
      <xdr:col>15</xdr:col>
      <xdr:colOff>180975</xdr:colOff>
      <xdr:row>1</xdr:row>
      <xdr:rowOff>171450</xdr:rowOff>
    </xdr:to>
    <xdr:pic>
      <xdr:nvPicPr>
        <xdr:cNvPr id="13743" name="Picture 42">
          <a:extLst>
            <a:ext uri="{FF2B5EF4-FFF2-40B4-BE49-F238E27FC236}">
              <a16:creationId xmlns:a16="http://schemas.microsoft.com/office/drawing/2014/main" id="{49F7B794-9C41-C0F2-0FE3-369968CFB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0"/>
          <a:ext cx="140017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351155</xdr:colOff>
      <xdr:row>11</xdr:row>
      <xdr:rowOff>57150</xdr:rowOff>
    </xdr:from>
    <xdr:to>
      <xdr:col>5</xdr:col>
      <xdr:colOff>744335</xdr:colOff>
      <xdr:row>11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B9F8BBF-4DC4-9C1A-C51A-5D9831E55818}"/>
            </a:ext>
          </a:extLst>
        </xdr:cNvPr>
        <xdr:cNvSpPr/>
      </xdr:nvSpPr>
      <xdr:spPr>
        <a:xfrm>
          <a:off x="2619375" y="2771775"/>
          <a:ext cx="495300" cy="190500"/>
        </a:xfrm>
        <a:prstGeom prst="rect">
          <a:avLst/>
        </a:prstGeom>
        <a:solidFill>
          <a:srgbClr val="FFCC99"/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791845</xdr:colOff>
      <xdr:row>41</xdr:row>
      <xdr:rowOff>220980</xdr:rowOff>
    </xdr:from>
    <xdr:to>
      <xdr:col>9</xdr:col>
      <xdr:colOff>115140</xdr:colOff>
      <xdr:row>41</xdr:row>
      <xdr:rowOff>402731</xdr:rowOff>
    </xdr:to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F9ABE99D-04FB-5C20-AA6B-C65D29697FC6}"/>
            </a:ext>
          </a:extLst>
        </xdr:cNvPr>
        <xdr:cNvSpPr txBox="1">
          <a:spLocks noChangeArrowheads="1"/>
        </xdr:cNvSpPr>
      </xdr:nvSpPr>
      <xdr:spPr bwMode="auto">
        <a:xfrm>
          <a:off x="3171825" y="8467725"/>
          <a:ext cx="21621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のセルにのみ入力してください。</a:t>
          </a:r>
        </a:p>
      </xdr:txBody>
    </xdr:sp>
    <xdr:clientData/>
  </xdr:twoCellAnchor>
  <xdr:twoCellAnchor>
    <xdr:from>
      <xdr:col>5</xdr:col>
      <xdr:colOff>351155</xdr:colOff>
      <xdr:row>41</xdr:row>
      <xdr:rowOff>251460</xdr:rowOff>
    </xdr:from>
    <xdr:to>
      <xdr:col>5</xdr:col>
      <xdr:colOff>744335</xdr:colOff>
      <xdr:row>41</xdr:row>
      <xdr:rowOff>367100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F20CB55-E0B2-2380-38E2-8C79CCC3C818}"/>
            </a:ext>
          </a:extLst>
        </xdr:cNvPr>
        <xdr:cNvSpPr/>
      </xdr:nvSpPr>
      <xdr:spPr>
        <a:xfrm>
          <a:off x="2619375" y="8505825"/>
          <a:ext cx="495300" cy="133350"/>
        </a:xfrm>
        <a:prstGeom prst="rect">
          <a:avLst/>
        </a:prstGeom>
        <a:solidFill>
          <a:srgbClr val="FFCC99"/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791845</xdr:colOff>
      <xdr:row>11</xdr:row>
      <xdr:rowOff>30480</xdr:rowOff>
    </xdr:from>
    <xdr:to>
      <xdr:col>9</xdr:col>
      <xdr:colOff>112656</xdr:colOff>
      <xdr:row>12</xdr:row>
      <xdr:rowOff>33676</xdr:rowOff>
    </xdr:to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052C3057-2A52-09AB-9F6E-55A08DA1D353}"/>
            </a:ext>
          </a:extLst>
        </xdr:cNvPr>
        <xdr:cNvSpPr txBox="1">
          <a:spLocks noChangeArrowheads="1"/>
        </xdr:cNvSpPr>
      </xdr:nvSpPr>
      <xdr:spPr bwMode="auto">
        <a:xfrm>
          <a:off x="3143250" y="2743200"/>
          <a:ext cx="207645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のセルにのみ入力してください。</a:t>
          </a:r>
        </a:p>
      </xdr:txBody>
    </xdr:sp>
    <xdr:clientData/>
  </xdr:twoCellAnchor>
  <xdr:twoCellAnchor>
    <xdr:from>
      <xdr:col>7</xdr:col>
      <xdr:colOff>57150</xdr:colOff>
      <xdr:row>13</xdr:row>
      <xdr:rowOff>104775</xdr:rowOff>
    </xdr:from>
    <xdr:to>
      <xdr:col>7</xdr:col>
      <xdr:colOff>142875</xdr:colOff>
      <xdr:row>24</xdr:row>
      <xdr:rowOff>19050</xdr:rowOff>
    </xdr:to>
    <xdr:sp macro="" textlink="">
      <xdr:nvSpPr>
        <xdr:cNvPr id="14731" name="AutoShape 30">
          <a:extLst>
            <a:ext uri="{FF2B5EF4-FFF2-40B4-BE49-F238E27FC236}">
              <a16:creationId xmlns:a16="http://schemas.microsoft.com/office/drawing/2014/main" id="{6867F00F-0691-DE1A-2649-2972D019FEAD}"/>
            </a:ext>
          </a:extLst>
        </xdr:cNvPr>
        <xdr:cNvSpPr>
          <a:spLocks/>
        </xdr:cNvSpPr>
      </xdr:nvSpPr>
      <xdr:spPr bwMode="auto">
        <a:xfrm>
          <a:off x="4314825" y="3248025"/>
          <a:ext cx="85725" cy="1800225"/>
        </a:xfrm>
        <a:prstGeom prst="rightBrace">
          <a:avLst>
            <a:gd name="adj1" fmla="val 12415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268605</xdr:colOff>
      <xdr:row>16</xdr:row>
      <xdr:rowOff>111760</xdr:rowOff>
    </xdr:from>
    <xdr:to>
      <xdr:col>10</xdr:col>
      <xdr:colOff>82681</xdr:colOff>
      <xdr:row>18</xdr:row>
      <xdr:rowOff>70622</xdr:rowOff>
    </xdr:to>
    <xdr:sp macro="" textlink="">
      <xdr:nvSpPr>
        <xdr:cNvPr id="4" name="Text Box 31">
          <a:extLst>
            <a:ext uri="{FF2B5EF4-FFF2-40B4-BE49-F238E27FC236}">
              <a16:creationId xmlns:a16="http://schemas.microsoft.com/office/drawing/2014/main" id="{446692B3-425F-7F7A-7554-9898A090AC7F}"/>
            </a:ext>
          </a:extLst>
        </xdr:cNvPr>
        <xdr:cNvSpPr txBox="1">
          <a:spLocks noChangeArrowheads="1"/>
        </xdr:cNvSpPr>
      </xdr:nvSpPr>
      <xdr:spPr bwMode="auto">
        <a:xfrm>
          <a:off x="4352925" y="3781425"/>
          <a:ext cx="14192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基本入力項目です</a:t>
          </a:r>
        </a:p>
      </xdr:txBody>
    </xdr:sp>
    <xdr:clientData/>
  </xdr:twoCellAnchor>
  <xdr:twoCellAnchor editAs="oneCell">
    <xdr:from>
      <xdr:col>12</xdr:col>
      <xdr:colOff>257175</xdr:colOff>
      <xdr:row>0</xdr:row>
      <xdr:rowOff>0</xdr:rowOff>
    </xdr:from>
    <xdr:to>
      <xdr:col>15</xdr:col>
      <xdr:colOff>19050</xdr:colOff>
      <xdr:row>1</xdr:row>
      <xdr:rowOff>171450</xdr:rowOff>
    </xdr:to>
    <xdr:pic>
      <xdr:nvPicPr>
        <xdr:cNvPr id="14733" name="Picture 42">
          <a:extLst>
            <a:ext uri="{FF2B5EF4-FFF2-40B4-BE49-F238E27FC236}">
              <a16:creationId xmlns:a16="http://schemas.microsoft.com/office/drawing/2014/main" id="{831B0C66-0393-3036-59BF-45F6E86B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0"/>
          <a:ext cx="147637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351155</xdr:colOff>
      <xdr:row>11</xdr:row>
      <xdr:rowOff>57150</xdr:rowOff>
    </xdr:from>
    <xdr:to>
      <xdr:col>5</xdr:col>
      <xdr:colOff>744335</xdr:colOff>
      <xdr:row>11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B9D7F7C-6A38-C328-8DC1-BEAFB60DE1CC}"/>
            </a:ext>
          </a:extLst>
        </xdr:cNvPr>
        <xdr:cNvSpPr/>
      </xdr:nvSpPr>
      <xdr:spPr>
        <a:xfrm>
          <a:off x="2619375" y="2771775"/>
          <a:ext cx="495300" cy="190500"/>
        </a:xfrm>
        <a:prstGeom prst="rect">
          <a:avLst/>
        </a:prstGeom>
        <a:solidFill>
          <a:srgbClr val="FFCC99"/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791845</xdr:colOff>
      <xdr:row>41</xdr:row>
      <xdr:rowOff>220980</xdr:rowOff>
    </xdr:from>
    <xdr:to>
      <xdr:col>9</xdr:col>
      <xdr:colOff>112656</xdr:colOff>
      <xdr:row>41</xdr:row>
      <xdr:rowOff>402731</xdr:rowOff>
    </xdr:to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4346D5C6-A972-5A41-A8F4-2296A1906E86}"/>
            </a:ext>
          </a:extLst>
        </xdr:cNvPr>
        <xdr:cNvSpPr txBox="1">
          <a:spLocks noChangeArrowheads="1"/>
        </xdr:cNvSpPr>
      </xdr:nvSpPr>
      <xdr:spPr bwMode="auto">
        <a:xfrm>
          <a:off x="3143250" y="8467725"/>
          <a:ext cx="20764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のセルにのみ入力してください。</a:t>
          </a:r>
        </a:p>
      </xdr:txBody>
    </xdr:sp>
    <xdr:clientData/>
  </xdr:twoCellAnchor>
  <xdr:twoCellAnchor>
    <xdr:from>
      <xdr:col>5</xdr:col>
      <xdr:colOff>351155</xdr:colOff>
      <xdr:row>41</xdr:row>
      <xdr:rowOff>251460</xdr:rowOff>
    </xdr:from>
    <xdr:to>
      <xdr:col>5</xdr:col>
      <xdr:colOff>744335</xdr:colOff>
      <xdr:row>41</xdr:row>
      <xdr:rowOff>367100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C84425F-0ED1-0866-E192-2DD75193FB74}"/>
            </a:ext>
          </a:extLst>
        </xdr:cNvPr>
        <xdr:cNvSpPr/>
      </xdr:nvSpPr>
      <xdr:spPr>
        <a:xfrm>
          <a:off x="2619375" y="8505825"/>
          <a:ext cx="495300" cy="133350"/>
        </a:xfrm>
        <a:prstGeom prst="rect">
          <a:avLst/>
        </a:prstGeom>
        <a:solidFill>
          <a:srgbClr val="FFCC99"/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791845</xdr:colOff>
      <xdr:row>11</xdr:row>
      <xdr:rowOff>30480</xdr:rowOff>
    </xdr:from>
    <xdr:to>
      <xdr:col>9</xdr:col>
      <xdr:colOff>115140</xdr:colOff>
      <xdr:row>12</xdr:row>
      <xdr:rowOff>33676</xdr:rowOff>
    </xdr:to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DB2402EC-3BC1-A34D-C9EA-A27B69BCD10C}"/>
            </a:ext>
          </a:extLst>
        </xdr:cNvPr>
        <xdr:cNvSpPr txBox="1">
          <a:spLocks noChangeArrowheads="1"/>
        </xdr:cNvSpPr>
      </xdr:nvSpPr>
      <xdr:spPr bwMode="auto">
        <a:xfrm>
          <a:off x="3219450" y="2743200"/>
          <a:ext cx="207645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のセルにのみ入力してください。</a:t>
          </a:r>
        </a:p>
      </xdr:txBody>
    </xdr:sp>
    <xdr:clientData/>
  </xdr:twoCellAnchor>
  <xdr:twoCellAnchor>
    <xdr:from>
      <xdr:col>7</xdr:col>
      <xdr:colOff>38100</xdr:colOff>
      <xdr:row>13</xdr:row>
      <xdr:rowOff>104775</xdr:rowOff>
    </xdr:from>
    <xdr:to>
      <xdr:col>7</xdr:col>
      <xdr:colOff>123825</xdr:colOff>
      <xdr:row>24</xdr:row>
      <xdr:rowOff>19050</xdr:rowOff>
    </xdr:to>
    <xdr:sp macro="" textlink="">
      <xdr:nvSpPr>
        <xdr:cNvPr id="15729" name="AutoShape 30">
          <a:extLst>
            <a:ext uri="{FF2B5EF4-FFF2-40B4-BE49-F238E27FC236}">
              <a16:creationId xmlns:a16="http://schemas.microsoft.com/office/drawing/2014/main" id="{F575DC2A-0B08-0C4D-CBE6-5019FDF6378D}"/>
            </a:ext>
          </a:extLst>
        </xdr:cNvPr>
        <xdr:cNvSpPr>
          <a:spLocks/>
        </xdr:cNvSpPr>
      </xdr:nvSpPr>
      <xdr:spPr bwMode="auto">
        <a:xfrm>
          <a:off x="4305300" y="3248025"/>
          <a:ext cx="85725" cy="1800225"/>
        </a:xfrm>
        <a:prstGeom prst="rightBrace">
          <a:avLst>
            <a:gd name="adj1" fmla="val 12415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241935</xdr:colOff>
      <xdr:row>16</xdr:row>
      <xdr:rowOff>111760</xdr:rowOff>
    </xdr:from>
    <xdr:to>
      <xdr:col>10</xdr:col>
      <xdr:colOff>43242</xdr:colOff>
      <xdr:row>18</xdr:row>
      <xdr:rowOff>70622</xdr:rowOff>
    </xdr:to>
    <xdr:sp macro="" textlink="">
      <xdr:nvSpPr>
        <xdr:cNvPr id="4" name="Text Box 31">
          <a:extLst>
            <a:ext uri="{FF2B5EF4-FFF2-40B4-BE49-F238E27FC236}">
              <a16:creationId xmlns:a16="http://schemas.microsoft.com/office/drawing/2014/main" id="{D130F26C-1DD3-4EA3-BE49-EDE390A24775}"/>
            </a:ext>
          </a:extLst>
        </xdr:cNvPr>
        <xdr:cNvSpPr txBox="1">
          <a:spLocks noChangeArrowheads="1"/>
        </xdr:cNvSpPr>
      </xdr:nvSpPr>
      <xdr:spPr bwMode="auto">
        <a:xfrm>
          <a:off x="4324350" y="3781425"/>
          <a:ext cx="14192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基本入力項目です</a:t>
          </a:r>
        </a:p>
      </xdr:txBody>
    </xdr:sp>
    <xdr:clientData/>
  </xdr:twoCellAnchor>
  <xdr:twoCellAnchor editAs="oneCell">
    <xdr:from>
      <xdr:col>12</xdr:col>
      <xdr:colOff>247650</xdr:colOff>
      <xdr:row>0</xdr:row>
      <xdr:rowOff>0</xdr:rowOff>
    </xdr:from>
    <xdr:to>
      <xdr:col>15</xdr:col>
      <xdr:colOff>9525</xdr:colOff>
      <xdr:row>1</xdr:row>
      <xdr:rowOff>171450</xdr:rowOff>
    </xdr:to>
    <xdr:pic>
      <xdr:nvPicPr>
        <xdr:cNvPr id="15731" name="Picture 42">
          <a:extLst>
            <a:ext uri="{FF2B5EF4-FFF2-40B4-BE49-F238E27FC236}">
              <a16:creationId xmlns:a16="http://schemas.microsoft.com/office/drawing/2014/main" id="{8D4199A5-D512-6EC7-245B-AD8D57BB6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0"/>
          <a:ext cx="147637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351155</xdr:colOff>
      <xdr:row>11</xdr:row>
      <xdr:rowOff>57150</xdr:rowOff>
    </xdr:from>
    <xdr:to>
      <xdr:col>5</xdr:col>
      <xdr:colOff>744335</xdr:colOff>
      <xdr:row>11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613C343-1F0E-823A-D0A2-1FE0F513E2DE}"/>
            </a:ext>
          </a:extLst>
        </xdr:cNvPr>
        <xdr:cNvSpPr/>
      </xdr:nvSpPr>
      <xdr:spPr>
        <a:xfrm>
          <a:off x="2695575" y="2771775"/>
          <a:ext cx="495300" cy="190500"/>
        </a:xfrm>
        <a:prstGeom prst="rect">
          <a:avLst/>
        </a:prstGeom>
        <a:solidFill>
          <a:srgbClr val="FFCC99"/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791845</xdr:colOff>
      <xdr:row>41</xdr:row>
      <xdr:rowOff>220980</xdr:rowOff>
    </xdr:from>
    <xdr:to>
      <xdr:col>9</xdr:col>
      <xdr:colOff>115140</xdr:colOff>
      <xdr:row>41</xdr:row>
      <xdr:rowOff>402731</xdr:rowOff>
    </xdr:to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B3FFE611-F104-5AD9-5A68-EB5EFE3820A7}"/>
            </a:ext>
          </a:extLst>
        </xdr:cNvPr>
        <xdr:cNvSpPr txBox="1">
          <a:spLocks noChangeArrowheads="1"/>
        </xdr:cNvSpPr>
      </xdr:nvSpPr>
      <xdr:spPr bwMode="auto">
        <a:xfrm>
          <a:off x="3219450" y="8296275"/>
          <a:ext cx="20764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のセルにのみ入力してください。</a:t>
          </a:r>
        </a:p>
      </xdr:txBody>
    </xdr:sp>
    <xdr:clientData/>
  </xdr:twoCellAnchor>
  <xdr:twoCellAnchor>
    <xdr:from>
      <xdr:col>5</xdr:col>
      <xdr:colOff>351155</xdr:colOff>
      <xdr:row>41</xdr:row>
      <xdr:rowOff>251460</xdr:rowOff>
    </xdr:from>
    <xdr:to>
      <xdr:col>5</xdr:col>
      <xdr:colOff>744335</xdr:colOff>
      <xdr:row>41</xdr:row>
      <xdr:rowOff>367100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C86337F-2C81-A3B0-60FC-6A7EADF6E9AC}"/>
            </a:ext>
          </a:extLst>
        </xdr:cNvPr>
        <xdr:cNvSpPr/>
      </xdr:nvSpPr>
      <xdr:spPr>
        <a:xfrm>
          <a:off x="2695575" y="8334375"/>
          <a:ext cx="495300" cy="133350"/>
        </a:xfrm>
        <a:prstGeom prst="rect">
          <a:avLst/>
        </a:prstGeom>
        <a:solidFill>
          <a:srgbClr val="FFCC99"/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115570</xdr:colOff>
      <xdr:row>5</xdr:row>
      <xdr:rowOff>205739</xdr:rowOff>
    </xdr:from>
    <xdr:to>
      <xdr:col>8</xdr:col>
      <xdr:colOff>476965</xdr:colOff>
      <xdr:row>21</xdr:row>
      <xdr:rowOff>130152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1E4B76CF-14F5-346A-33E0-0C6440193657}"/>
            </a:ext>
          </a:extLst>
        </xdr:cNvPr>
        <xdr:cNvSpPr txBox="1">
          <a:spLocks noChangeArrowheads="1"/>
        </xdr:cNvSpPr>
      </xdr:nvSpPr>
      <xdr:spPr bwMode="auto">
        <a:xfrm>
          <a:off x="819150" y="1123949"/>
          <a:ext cx="5257799" cy="28956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雇用保険の</a:t>
          </a:r>
          <a:r>
            <a:rPr lang="ja-JP" altLang="en-US" sz="1200" b="1" i="0" baseline="0">
              <a:effectLst/>
              <a:latin typeface="+mn-lt"/>
              <a:ea typeface="+mn-ea"/>
              <a:cs typeface="+mn-cs"/>
            </a:rPr>
            <a:t>基本手当日額の算定における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離職時賃金日額について】</a:t>
          </a:r>
          <a:endParaRPr lang="en-US" altLang="ja-JP" sz="1200" b="1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メイリオ"/>
            </a:rPr>
            <a:t>　　　</a:t>
          </a:r>
          <a:r>
            <a:rPr lang="ja-JP" altLang="ja-JP" sz="1200" b="0" i="0" u="sng" baseline="0">
              <a:effectLst/>
              <a:latin typeface="+mn-ea"/>
              <a:ea typeface="+mn-ea"/>
              <a:cs typeface="+mn-cs"/>
            </a:rPr>
            <a:t>離職</a:t>
          </a:r>
          <a:r>
            <a:rPr lang="ja-JP" altLang="en-US" sz="1200" b="0" i="0" u="sng" baseline="0">
              <a:effectLst/>
              <a:latin typeface="+mn-ea"/>
              <a:ea typeface="+mn-ea"/>
              <a:cs typeface="+mn-cs"/>
            </a:rPr>
            <a:t>時</a:t>
          </a:r>
          <a:r>
            <a:rPr lang="ja-JP" altLang="ja-JP" sz="1200" b="0" i="0" u="sng" baseline="0">
              <a:effectLst/>
              <a:latin typeface="+mn-ea"/>
              <a:ea typeface="+mn-ea"/>
              <a:cs typeface="+mn-cs"/>
            </a:rPr>
            <a:t>賃金</a:t>
          </a:r>
          <a:r>
            <a:rPr lang="ja-JP" altLang="en-US" sz="1200" b="0" i="0" u="sng" baseline="0">
              <a:effectLst/>
              <a:latin typeface="+mn-ea"/>
              <a:ea typeface="+mn-ea"/>
              <a:cs typeface="+mn-cs"/>
            </a:rPr>
            <a:t>日額の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+mn-ea"/>
              <a:ea typeface="+mn-ea"/>
              <a:cs typeface="メイリオ"/>
            </a:rPr>
            <a:t>上限額</a:t>
          </a: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  <a:cs typeface="メイリオ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メイリオ"/>
            </a:rPr>
            <a:t>　　　</a:t>
          </a:r>
          <a:r>
            <a:rPr lang="ja-JP" altLang="ja-JP" sz="1200" b="0" i="0" u="sng" baseline="0">
              <a:effectLst/>
              <a:latin typeface="+mn-ea"/>
              <a:ea typeface="+mn-ea"/>
              <a:cs typeface="+mn-cs"/>
            </a:rPr>
            <a:t>離職</a:t>
          </a:r>
          <a:r>
            <a:rPr lang="ja-JP" altLang="en-US" sz="1200" b="0" i="0" u="sng" baseline="0">
              <a:effectLst/>
              <a:latin typeface="+mn-ea"/>
              <a:ea typeface="+mn-ea"/>
              <a:cs typeface="+mn-cs"/>
            </a:rPr>
            <a:t>時</a:t>
          </a:r>
          <a:r>
            <a:rPr lang="ja-JP" altLang="ja-JP" sz="1200" b="0" i="0" u="sng" baseline="0">
              <a:effectLst/>
              <a:latin typeface="+mn-ea"/>
              <a:ea typeface="+mn-ea"/>
              <a:cs typeface="+mn-cs"/>
            </a:rPr>
            <a:t>賃金</a:t>
          </a:r>
          <a:r>
            <a:rPr lang="ja-JP" altLang="en-US" sz="1200" b="0" i="0" u="sng" baseline="0">
              <a:effectLst/>
              <a:latin typeface="+mn-ea"/>
              <a:ea typeface="+mn-ea"/>
              <a:cs typeface="+mn-cs"/>
            </a:rPr>
            <a:t>日額の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+mn-ea"/>
              <a:ea typeface="+mn-ea"/>
              <a:cs typeface="メイリオ"/>
            </a:rPr>
            <a:t>下限額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メイリオ"/>
            </a:rPr>
            <a:t>　　　全年齢共通：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lt"/>
              <a:ea typeface="+mn-ea"/>
              <a:cs typeface="メイリオ"/>
            </a:rPr>
            <a:t>2,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+mn-lt"/>
              <a:ea typeface="+mn-ea"/>
              <a:cs typeface="メイリオ"/>
            </a:rPr>
            <a:t>869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lt"/>
              <a:ea typeface="+mn-ea"/>
              <a:cs typeface="メイリオ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 </a:t>
          </a:r>
        </a:p>
      </xdr:txBody>
    </xdr:sp>
    <xdr:clientData/>
  </xdr:twoCellAnchor>
  <xdr:twoCellAnchor>
    <xdr:from>
      <xdr:col>1</xdr:col>
      <xdr:colOff>119379</xdr:colOff>
      <xdr:row>23</xdr:row>
      <xdr:rowOff>18415</xdr:rowOff>
    </xdr:from>
    <xdr:to>
      <xdr:col>8</xdr:col>
      <xdr:colOff>476941</xdr:colOff>
      <xdr:row>39</xdr:row>
      <xdr:rowOff>105387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77607C4-C9BF-46D7-CA3E-5D548EC350B1}"/>
            </a:ext>
          </a:extLst>
        </xdr:cNvPr>
        <xdr:cNvSpPr txBox="1">
          <a:spLocks noChangeArrowheads="1"/>
        </xdr:cNvSpPr>
      </xdr:nvSpPr>
      <xdr:spPr bwMode="auto">
        <a:xfrm>
          <a:off x="819149" y="4229100"/>
          <a:ext cx="5257799" cy="2857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メイリオ" panose="020B0604030504040204" pitchFamily="50" charset="-128"/>
            </a:rPr>
            <a:t> 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メイリオ" panose="020B0604030504040204" pitchFamily="50" charset="-128"/>
            </a:rPr>
            <a:t>【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  <a:cs typeface="メイリオ" panose="020B0604030504040204" pitchFamily="50" charset="-128"/>
            </a:rPr>
            <a:t>雇用保険の算定における基本手当日額について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メイリオ" panose="020B0604030504040204" pitchFamily="50" charset="-128"/>
            </a:rPr>
            <a:t>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メイリオ" panose="020B0604030504040204" pitchFamily="50" charset="-128"/>
            </a:rPr>
            <a:t> </a:t>
          </a: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 panose="020B0604030504040204" pitchFamily="50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  <a:cs typeface="メイリオ" panose="020B0604030504040204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メイリオ" panose="020B0604030504040204" pitchFamily="50" charset="-128"/>
            </a:rPr>
            <a:t>　　　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+mn-ea"/>
              <a:ea typeface="+mn-ea"/>
              <a:cs typeface="メイリオ" panose="020B0604030504040204" pitchFamily="50" charset="-128"/>
            </a:rPr>
            <a:t>基本手当日額の上限額</a:t>
          </a:r>
          <a:endParaRPr lang="en-US" altLang="ja-JP" sz="1200" b="0" i="0" u="sng" strike="noStrike" baseline="0">
            <a:solidFill>
              <a:srgbClr val="000000"/>
            </a:solidFill>
            <a:latin typeface="+mn-ea"/>
            <a:ea typeface="+mn-ea"/>
            <a:cs typeface="メイリオ" panose="020B0604030504040204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メイリオ" panose="020B0604030504040204" pitchFamily="50" charset="-128"/>
            </a:rPr>
            <a:t> </a:t>
          </a: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 panose="020B0604030504040204" pitchFamily="50" charset="-128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 panose="020B0604030504040204" pitchFamily="50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 panose="020B0604030504040204" pitchFamily="50" charset="-128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 panose="020B0604030504040204" pitchFamily="50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  <a:cs typeface="メイリオ" panose="020B0604030504040204" pitchFamily="50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メイリオ" panose="020B0604030504040204" pitchFamily="50" charset="-128"/>
            </a:rPr>
            <a:t> </a:t>
          </a: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  <a:cs typeface="メイリオ" panose="020B0604030504040204" pitchFamily="50" charset="-128"/>
          </a:endParaRPr>
        </a:p>
        <a:p>
          <a:pPr rtl="0">
            <a:lnSpc>
              <a:spcPts val="1400"/>
            </a:lnSpc>
          </a:pPr>
          <a:r>
            <a:rPr lang="ja-JP" altLang="en-US" sz="1200" b="0" i="0" u="none" baseline="0">
              <a:effectLst/>
              <a:latin typeface="+mn-ea"/>
              <a:ea typeface="+mn-ea"/>
              <a:cs typeface="メイリオ" panose="020B0604030504040204" pitchFamily="50" charset="-128"/>
            </a:rPr>
            <a:t>　　　</a:t>
          </a:r>
          <a:r>
            <a:rPr lang="ja-JP" altLang="ja-JP" sz="1200" b="0" i="0" u="sng" baseline="0">
              <a:effectLst/>
              <a:latin typeface="+mn-ea"/>
              <a:ea typeface="+mn-ea"/>
              <a:cs typeface="メイリオ" panose="020B0604030504040204" pitchFamily="50" charset="-128"/>
            </a:rPr>
            <a:t>基本手当日額の</a:t>
          </a:r>
          <a:r>
            <a:rPr lang="ja-JP" altLang="en-US" sz="1200" b="0" i="0" u="sng" baseline="0">
              <a:effectLst/>
              <a:latin typeface="+mn-ea"/>
              <a:ea typeface="+mn-ea"/>
              <a:cs typeface="メイリオ" panose="020B0604030504040204" pitchFamily="50" charset="-128"/>
            </a:rPr>
            <a:t>下限</a:t>
          </a:r>
          <a:r>
            <a:rPr lang="ja-JP" altLang="ja-JP" sz="1200" b="0" i="0" u="sng" baseline="0">
              <a:effectLst/>
              <a:latin typeface="+mn-ea"/>
              <a:ea typeface="+mn-ea"/>
              <a:cs typeface="メイリオ" panose="020B0604030504040204" pitchFamily="50" charset="-128"/>
            </a:rPr>
            <a:t>額</a:t>
          </a:r>
          <a:r>
            <a:rPr lang="ja-JP" altLang="ja-JP" sz="1300" b="0" i="0" baseline="0">
              <a:effectLst/>
              <a:latin typeface="+mn-ea"/>
              <a:ea typeface="+mn-ea"/>
              <a:cs typeface="メイリオ" panose="020B0604030504040204" pitchFamily="50" charset="-128"/>
            </a:rPr>
            <a:t>　　　</a:t>
          </a:r>
          <a:r>
            <a:rPr lang="en-US" altLang="ja-JP" sz="1300" b="0" i="0" baseline="0">
              <a:effectLst/>
              <a:latin typeface="+mn-ea"/>
              <a:ea typeface="+mn-ea"/>
              <a:cs typeface="メイリオ" panose="020B0604030504040204" pitchFamily="50" charset="-128"/>
            </a:rPr>
            <a:t>   </a:t>
          </a:r>
          <a:r>
            <a:rPr lang="ja-JP" altLang="ja-JP" sz="1300" b="0" i="0" baseline="0">
              <a:effectLst/>
              <a:latin typeface="+mn-ea"/>
              <a:ea typeface="+mn-ea"/>
              <a:cs typeface="メイリオ" panose="020B0604030504040204" pitchFamily="50" charset="-128"/>
            </a:rPr>
            <a:t> </a:t>
          </a:r>
          <a:r>
            <a:rPr lang="ja-JP" altLang="en-US" sz="1300" b="0" i="0" baseline="0">
              <a:effectLst/>
              <a:latin typeface="+mn-ea"/>
              <a:ea typeface="+mn-ea"/>
              <a:cs typeface="メイリオ" panose="020B0604030504040204" pitchFamily="50" charset="-128"/>
            </a:rPr>
            <a:t>　　　　　　　</a:t>
          </a:r>
          <a:r>
            <a:rPr lang="en-US" altLang="ja-JP" sz="1300" b="0" i="0" baseline="0">
              <a:effectLst/>
              <a:latin typeface="+mn-ea"/>
              <a:ea typeface="+mn-ea"/>
              <a:cs typeface="メイリオ" panose="020B0604030504040204" pitchFamily="50" charset="-128"/>
            </a:rPr>
            <a:t>※</a:t>
          </a:r>
          <a:r>
            <a:rPr lang="en-US" altLang="ja-JP" sz="1300" b="1" i="0" u="none" baseline="0">
              <a:solidFill>
                <a:schemeClr val="tx1"/>
              </a:solidFill>
              <a:effectLst/>
              <a:latin typeface="+mn-lt"/>
              <a:ea typeface="+mn-ea"/>
              <a:cs typeface="メイリオ" panose="020B0604030504040204" pitchFamily="50" charset="-128"/>
            </a:rPr>
            <a:t>2</a:t>
          </a:r>
          <a:r>
            <a:rPr lang="ja-JP" altLang="ja-JP" sz="1300" b="1" i="0" u="none" baseline="0">
              <a:solidFill>
                <a:schemeClr val="tx1"/>
              </a:solidFill>
              <a:effectLst/>
              <a:latin typeface="+mn-lt"/>
              <a:ea typeface="+mn-ea"/>
              <a:cs typeface="メイリオ" panose="020B0604030504040204" pitchFamily="50" charset="-128"/>
            </a:rPr>
            <a:t>,</a:t>
          </a:r>
          <a:r>
            <a:rPr lang="en-US" altLang="ja-JP" sz="1300" b="1" i="0" u="none" baseline="0">
              <a:solidFill>
                <a:schemeClr val="tx1"/>
              </a:solidFill>
              <a:effectLst/>
              <a:latin typeface="+mn-lt"/>
              <a:ea typeface="+mn-ea"/>
              <a:cs typeface="メイリオ" panose="020B0604030504040204" pitchFamily="50" charset="-128"/>
            </a:rPr>
            <a:t>295</a:t>
          </a:r>
          <a:r>
            <a:rPr lang="ja-JP" altLang="ja-JP" sz="1300" b="1" i="0" u="none" baseline="0">
              <a:effectLst/>
              <a:latin typeface="+mn-lt"/>
              <a:ea typeface="+mn-ea"/>
              <a:cs typeface="メイリオ" panose="020B0604030504040204" pitchFamily="50" charset="-128"/>
            </a:rPr>
            <a:t>円</a:t>
          </a:r>
          <a:endParaRPr lang="ja-JP" altLang="ja-JP" sz="1300" b="1" u="none">
            <a:effectLst/>
            <a:latin typeface="+mn-lt"/>
            <a:ea typeface="+mn-ea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118744</xdr:colOff>
      <xdr:row>40</xdr:row>
      <xdr:rowOff>111442</xdr:rowOff>
    </xdr:from>
    <xdr:to>
      <xdr:col>8</xdr:col>
      <xdr:colOff>473860</xdr:colOff>
      <xdr:row>53</xdr:row>
      <xdr:rowOff>70538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FCC1162C-99F7-3BC1-0BBC-2922E4E60086}"/>
            </a:ext>
          </a:extLst>
        </xdr:cNvPr>
        <xdr:cNvSpPr txBox="1">
          <a:spLocks noChangeArrowheads="1"/>
        </xdr:cNvSpPr>
      </xdr:nvSpPr>
      <xdr:spPr bwMode="auto">
        <a:xfrm>
          <a:off x="828674" y="7262812"/>
          <a:ext cx="5257799" cy="21574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【就業促進手当の算定における基本手当日額について】</a:t>
          </a:r>
          <a:endParaRPr lang="ja-JP" altLang="en-US" sz="120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200" b="0" i="0" u="sng" baseline="0">
              <a:effectLst/>
              <a:latin typeface="+mn-lt"/>
              <a:ea typeface="+mn-ea"/>
              <a:cs typeface="+mn-cs"/>
            </a:rPr>
            <a:t>基本手当日額の</a:t>
          </a:r>
          <a:r>
            <a:rPr lang="ja-JP" altLang="en-US" sz="1200" b="0" i="0" u="sng" baseline="0">
              <a:effectLst/>
              <a:latin typeface="+mn-lt"/>
              <a:ea typeface="+mn-ea"/>
              <a:cs typeface="+mn-cs"/>
            </a:rPr>
            <a:t>上限</a:t>
          </a:r>
          <a:r>
            <a:rPr lang="ja-JP" altLang="ja-JP" sz="1200" b="0" i="0" u="sng" baseline="0">
              <a:effectLst/>
              <a:latin typeface="+mn-lt"/>
              <a:ea typeface="+mn-ea"/>
              <a:cs typeface="+mn-cs"/>
            </a:rPr>
            <a:t>額</a:t>
          </a:r>
          <a:endParaRPr lang="ja-JP" altLang="ja-JP" sz="1200">
            <a:effectLst/>
          </a:endParaRPr>
        </a:p>
        <a:p>
          <a:pPr marL="0" marR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*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再就職手当・就業促進定着手当・常用就職支度手当</a:t>
          </a:r>
          <a:endParaRPr lang="ja-JP" altLang="ja-JP" sz="1400" b="1">
            <a:effectLst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5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5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5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5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5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xdr:oneCellAnchor>
    <xdr:from>
      <xdr:col>2</xdr:col>
      <xdr:colOff>201295</xdr:colOff>
      <xdr:row>29</xdr:row>
      <xdr:rowOff>73660</xdr:rowOff>
    </xdr:from>
    <xdr:ext cx="3678973" cy="95626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F22BED7-7F61-0CDE-33EB-8B6510CAA0F1}"/>
            </a:ext>
          </a:extLst>
        </xdr:cNvPr>
        <xdr:cNvSpPr txBox="1"/>
      </xdr:nvSpPr>
      <xdr:spPr>
        <a:xfrm>
          <a:off x="1439545" y="5200015"/>
          <a:ext cx="3686590" cy="95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171450" marR="0" indent="-17145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l"/>
            <a:tabLst/>
            <a:defRPr/>
          </a:pP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離職時の年齢が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以下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　　　　　　　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065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lang="en-US" altLang="ja-JP" sz="13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171450" marR="0" indent="-17145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l"/>
            <a:tabLst/>
            <a:defRPr/>
          </a:pP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離職時の年齢が30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～ 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歳：　　　　　　　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7,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845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lang="ja-JP" altLang="ja-JP" sz="1300">
            <a:effectLst/>
          </a:endParaRPr>
        </a:p>
        <a:p>
          <a:pPr marL="171450" marR="0" indent="-171450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l"/>
            <a:tabLst/>
            <a:defRPr/>
          </a:pP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離職時の年齢が45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 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59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歳：　　　　　　　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635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lang="en-US" altLang="ja-JP" sz="1300" b="0" i="0" baseline="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171450" indent="-171450" rtl="0">
            <a:lnSpc>
              <a:spcPct val="100000"/>
            </a:lnSpc>
            <a:buFont typeface="Wingdings" panose="05000000000000000000" pitchFamily="2" charset="2"/>
            <a:buChar char="l"/>
          </a:pP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離職時の年齢が60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歳：　　　　　　　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420</a:t>
          </a:r>
          <a:r>
            <a:rPr lang="ja-JP" altLang="ja-JP" sz="1300" b="1" i="0" u="none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円</a:t>
          </a:r>
          <a:endParaRPr lang="ja-JP" altLang="ja-JP" sz="1300">
            <a:effectLst/>
            <a:latin typeface="+mn-ea"/>
            <a:ea typeface="+mn-ea"/>
          </a:endParaRPr>
        </a:p>
      </xdr:txBody>
    </xdr:sp>
    <xdr:clientData/>
  </xdr:oneCellAnchor>
  <xdr:oneCellAnchor>
    <xdr:from>
      <xdr:col>2</xdr:col>
      <xdr:colOff>187960</xdr:colOff>
      <xdr:row>10</xdr:row>
      <xdr:rowOff>143510</xdr:rowOff>
    </xdr:from>
    <xdr:ext cx="3336234" cy="95923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6EC2EB-D819-854F-2BEA-E790B53764CD}"/>
            </a:ext>
          </a:extLst>
        </xdr:cNvPr>
        <xdr:cNvSpPr txBox="1"/>
      </xdr:nvSpPr>
      <xdr:spPr>
        <a:xfrm>
          <a:off x="1559560" y="2115185"/>
          <a:ext cx="3336234" cy="959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171450" indent="-171450" rtl="0">
            <a:buFont typeface="Wingdings" panose="05000000000000000000" pitchFamily="2" charset="2"/>
            <a:buChar char="l"/>
          </a:pP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離職時の年齢が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歳以下：　　　　　　　  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130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lang="ja-JP" altLang="ja-JP" sz="1300" b="1">
            <a:effectLst/>
            <a:latin typeface="+mn-lt"/>
            <a:ea typeface="+mn-ea"/>
          </a:endParaRPr>
        </a:p>
        <a:p>
          <a:pPr marL="171450" indent="-171450" rtl="0">
            <a:buFont typeface="Wingdings" panose="05000000000000000000" pitchFamily="2" charset="2"/>
            <a:buChar char="l"/>
          </a:pP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離職時の年齢が30 ～ 4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歳：　　　　　　　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690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lang="ja-JP" altLang="ja-JP" sz="1300" b="1">
            <a:effectLst/>
            <a:latin typeface="+mn-lt"/>
            <a:ea typeface="+mn-ea"/>
          </a:endParaRPr>
        </a:p>
        <a:p>
          <a:pPr marL="171450" indent="-171450" rtl="0">
            <a:buFont typeface="Wingdings" panose="05000000000000000000" pitchFamily="2" charset="2"/>
            <a:buChar char="l"/>
          </a:pP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離職時の年齢が45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 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59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歳：　　　　　　　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270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lang="ja-JP" altLang="ja-JP" sz="1300" b="1">
            <a:effectLst/>
            <a:latin typeface="+mn-lt"/>
            <a:ea typeface="+mn-ea"/>
          </a:endParaRPr>
        </a:p>
        <a:p>
          <a:pPr marL="171450" indent="-171450" rtl="0">
            <a:buFont typeface="Wingdings" panose="05000000000000000000" pitchFamily="2" charset="2"/>
            <a:buChar char="l"/>
          </a:pP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離職時の年齢が60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歳：　　　　　　　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49</a:t>
          </a:r>
          <a:r>
            <a:rPr lang="ja-JP" altLang="ja-JP" sz="13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0円</a:t>
          </a:r>
          <a:endParaRPr lang="ja-JP" altLang="ja-JP" sz="1300" b="1">
            <a:effectLst/>
            <a:latin typeface="+mn-lt"/>
            <a:ea typeface="+mn-ea"/>
          </a:endParaRPr>
        </a:p>
      </xdr:txBody>
    </xdr:sp>
    <xdr:clientData/>
  </xdr:oneCellAnchor>
  <xdr:twoCellAnchor>
    <xdr:from>
      <xdr:col>3</xdr:col>
      <xdr:colOff>475615</xdr:colOff>
      <xdr:row>56</xdr:row>
      <xdr:rowOff>15240</xdr:rowOff>
    </xdr:from>
    <xdr:to>
      <xdr:col>8</xdr:col>
      <xdr:colOff>546737</xdr:colOff>
      <xdr:row>58</xdr:row>
      <xdr:rowOff>93</xdr:rowOff>
    </xdr:to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7773657E-E342-F3C3-8E2E-6207613D64F4}"/>
            </a:ext>
          </a:extLst>
        </xdr:cNvPr>
        <xdr:cNvSpPr txBox="1">
          <a:spLocks noChangeArrowheads="1"/>
        </xdr:cNvSpPr>
      </xdr:nvSpPr>
      <xdr:spPr bwMode="auto">
        <a:xfrm>
          <a:off x="2374900" y="9525000"/>
          <a:ext cx="3092451" cy="311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上記金額は、毎年８月１日に改訂されます。</a:t>
          </a:r>
          <a:endParaRPr lang="ja-JP" altLang="en-US" sz="120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25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25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25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xdr:oneCellAnchor>
    <xdr:from>
      <xdr:col>0</xdr:col>
      <xdr:colOff>0</xdr:colOff>
      <xdr:row>0</xdr:row>
      <xdr:rowOff>70485</xdr:rowOff>
    </xdr:from>
    <xdr:ext cx="6224293" cy="65101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77334A9-B4FA-7B23-0686-4B276FB69346}"/>
            </a:ext>
          </a:extLst>
        </xdr:cNvPr>
        <xdr:cNvSpPr txBox="1"/>
      </xdr:nvSpPr>
      <xdr:spPr>
        <a:xfrm>
          <a:off x="0" y="70485"/>
          <a:ext cx="6224293" cy="6510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>
            <a:lnSpc>
              <a:spcPts val="2200"/>
            </a:lnSpc>
          </a:pPr>
          <a:r>
            <a:rPr kumimoji="1" lang="ja-JP" altLang="en-US" sz="2000" b="1">
              <a:latin typeface="+mn-ea"/>
              <a:ea typeface="+mn-ea"/>
            </a:rPr>
            <a:t>雇用保険に係る各手当日額の上限・下限額について</a:t>
          </a:r>
          <a:endParaRPr kumimoji="1" lang="en-US" altLang="ja-JP" sz="2000" b="1">
            <a:latin typeface="+mn-ea"/>
            <a:ea typeface="+mn-ea"/>
          </a:endParaRPr>
        </a:p>
        <a:p>
          <a:pPr>
            <a:lnSpc>
              <a:spcPts val="2100"/>
            </a:lnSpc>
          </a:pPr>
          <a:r>
            <a:rPr kumimoji="1" lang="ja-JP" altLang="en-US" sz="2000" b="1">
              <a:latin typeface="+mn-ea"/>
              <a:ea typeface="+mn-ea"/>
            </a:rPr>
            <a:t>　　　　　　　　　　　　　　　　　　　　　　　</a:t>
          </a:r>
          <a:r>
            <a:rPr kumimoji="1" lang="ja-JP" altLang="en-US" sz="1600" b="1">
              <a:latin typeface="+mn-ea"/>
              <a:ea typeface="+mn-ea"/>
            </a:rPr>
            <a:t>－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2024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年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8</a:t>
          </a:r>
          <a:r>
            <a:rPr kumimoji="1" lang="ja-JP" altLang="en-US" sz="1600" b="1">
              <a:latin typeface="+mn-ea"/>
              <a:ea typeface="+mn-ea"/>
            </a:rPr>
            <a:t>月改訂分－</a:t>
          </a:r>
        </a:p>
      </xdr:txBody>
    </xdr:sp>
    <xdr:clientData/>
  </xdr:oneCellAnchor>
  <xdr:oneCellAnchor>
    <xdr:from>
      <xdr:col>2</xdr:col>
      <xdr:colOff>187960</xdr:colOff>
      <xdr:row>48</xdr:row>
      <xdr:rowOff>3175</xdr:rowOff>
    </xdr:from>
    <xdr:ext cx="3236420" cy="52578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7A783F1-4668-FA8F-9E58-52F6B9737AD3}"/>
            </a:ext>
          </a:extLst>
        </xdr:cNvPr>
        <xdr:cNvSpPr txBox="1"/>
      </xdr:nvSpPr>
      <xdr:spPr>
        <a:xfrm>
          <a:off x="1559560" y="8489950"/>
          <a:ext cx="3236420" cy="5257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t">
          <a:spAutoFit/>
        </a:bodyPr>
        <a:lstStyle/>
        <a:p>
          <a:pPr marL="171450" marR="0" indent="-17145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l"/>
            <a:tabLst/>
            <a:defRPr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離職時の年齢が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59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歳以下：　　　　　　　</a:t>
          </a:r>
          <a:r>
            <a:rPr lang="en-US" altLang="ja-JP" sz="13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3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13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395</a:t>
          </a:r>
          <a:r>
            <a:rPr lang="ja-JP" altLang="ja-JP" sz="13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円</a:t>
          </a:r>
          <a:endParaRPr lang="en-US" altLang="ja-JP" sz="1300" b="1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171450" marR="0" indent="-17145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l"/>
            <a:tabLst/>
            <a:defRPr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離職時の年齢が60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歳</a:t>
          </a:r>
          <a:r>
            <a:rPr lang="ja-JP" altLang="ja-JP" sz="13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　</a:t>
          </a:r>
          <a:r>
            <a:rPr lang="ja-JP" altLang="en-US" sz="13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lang="ja-JP" altLang="ja-JP" sz="13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3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3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13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170</a:t>
          </a:r>
          <a:r>
            <a:rPr lang="ja-JP" altLang="ja-JP" sz="13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円</a:t>
          </a:r>
          <a:endParaRPr lang="ja-JP" altLang="ja-JP" sz="1300">
            <a:solidFill>
              <a:sysClr val="windowText" lastClr="000000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workbookViewId="0">
      <selection sqref="A1:P1"/>
    </sheetView>
  </sheetViews>
  <sheetFormatPr defaultRowHeight="13.5" x14ac:dyDescent="0.15"/>
  <cols>
    <col min="1" max="1" width="3.75" customWidth="1"/>
    <col min="2" max="2" width="15.875" customWidth="1"/>
    <col min="3" max="3" width="1" customWidth="1"/>
    <col min="4" max="4" width="5.625" customWidth="1"/>
    <col min="5" max="5" width="3.375" bestFit="1" customWidth="1"/>
    <col min="6" max="6" width="16" customWidth="1"/>
    <col min="7" max="7" width="10.375" customWidth="1"/>
    <col min="8" max="8" width="9.25" customWidth="1"/>
    <col min="9" max="9" width="5.875" customWidth="1"/>
    <col min="10" max="10" width="6.875" customWidth="1"/>
    <col min="11" max="11" width="4.125" customWidth="1"/>
    <col min="12" max="12" width="3.5" customWidth="1"/>
    <col min="13" max="13" width="4.875" customWidth="1"/>
    <col min="14" max="14" width="4.5" customWidth="1"/>
    <col min="15" max="15" width="13.125" customWidth="1"/>
    <col min="16" max="16" width="4.375" customWidth="1"/>
    <col min="17" max="17" width="13.5" bestFit="1" customWidth="1"/>
    <col min="19" max="19" width="13.5" bestFit="1" customWidth="1"/>
  </cols>
  <sheetData>
    <row r="1" spans="1:16" ht="26.25" customHeight="1" x14ac:dyDescent="0.15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26.25" customHeight="1" thickBot="1" x14ac:dyDescent="0.2">
      <c r="B2" s="2"/>
      <c r="C2" s="2"/>
      <c r="H2" s="1"/>
      <c r="I2" s="3"/>
      <c r="J2" s="4"/>
      <c r="K2" s="4"/>
      <c r="L2" s="4"/>
      <c r="M2" s="5"/>
    </row>
    <row r="3" spans="1:16" ht="9.75" customHeight="1" thickTop="1" x14ac:dyDescent="0.15">
      <c r="A3" s="66"/>
      <c r="B3" s="67"/>
      <c r="C3" s="67"/>
      <c r="D3" s="68"/>
      <c r="E3" s="68"/>
      <c r="F3" s="68"/>
      <c r="G3" s="68"/>
      <c r="H3" s="69"/>
      <c r="I3" s="70"/>
      <c r="J3" s="71"/>
      <c r="K3" s="71"/>
      <c r="L3" s="71"/>
      <c r="M3" s="72"/>
      <c r="N3" s="68"/>
      <c r="O3" s="73"/>
      <c r="P3" s="52"/>
    </row>
    <row r="4" spans="1:16" s="6" customFormat="1" ht="20.25" customHeight="1" x14ac:dyDescent="0.15">
      <c r="A4" s="74" t="s">
        <v>44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75"/>
      <c r="P4" s="51"/>
    </row>
    <row r="5" spans="1:16" s="6" customFormat="1" ht="20.25" customHeight="1" x14ac:dyDescent="0.15">
      <c r="A5" s="76" t="s">
        <v>30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75"/>
      <c r="P5" s="51"/>
    </row>
    <row r="6" spans="1:16" s="6" customFormat="1" ht="20.25" customHeight="1" x14ac:dyDescent="0.15">
      <c r="A6" s="74" t="s">
        <v>61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75"/>
      <c r="P6" s="51"/>
    </row>
    <row r="7" spans="1:16" s="6" customFormat="1" ht="20.25" customHeight="1" x14ac:dyDescent="0.15">
      <c r="A7" s="77" t="s">
        <v>52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78"/>
    </row>
    <row r="8" spans="1:16" s="6" customFormat="1" ht="20.25" customHeight="1" x14ac:dyDescent="0.15">
      <c r="A8" s="79" t="s">
        <v>45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75"/>
      <c r="P8" s="51"/>
    </row>
    <row r="9" spans="1:16" s="6" customFormat="1" ht="9.75" customHeight="1" thickBot="1" x14ac:dyDescent="0.2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P9" s="51"/>
    </row>
    <row r="10" spans="1:16" s="6" customFormat="1" ht="9.75" customHeight="1" thickTop="1" x14ac:dyDescent="0.15">
      <c r="B10" s="60"/>
      <c r="C10" s="6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ht="30" customHeight="1" x14ac:dyDescent="0.15"/>
    <row r="12" spans="1:16" ht="21" x14ac:dyDescent="0.15">
      <c r="A12" s="7" t="s">
        <v>0</v>
      </c>
      <c r="D12" s="8"/>
      <c r="E12" s="8"/>
      <c r="F12" s="8"/>
      <c r="G12" s="8"/>
    </row>
    <row r="14" spans="1:16" x14ac:dyDescent="0.1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6" x14ac:dyDescent="0.15">
      <c r="B15" s="101" t="s">
        <v>41</v>
      </c>
      <c r="C15" s="101"/>
      <c r="D15" s="10"/>
      <c r="E15" s="12"/>
      <c r="F15" s="13"/>
      <c r="G15" s="10" t="s">
        <v>1</v>
      </c>
      <c r="H15" s="10"/>
      <c r="I15" s="10"/>
      <c r="J15" s="10"/>
      <c r="K15" s="10"/>
      <c r="L15" s="10"/>
      <c r="M15" s="10"/>
    </row>
    <row r="16" spans="1:16" x14ac:dyDescent="0.15">
      <c r="B16" s="14"/>
      <c r="C16" s="14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2:16" x14ac:dyDescent="0.15">
      <c r="B17" s="14" t="s">
        <v>38</v>
      </c>
      <c r="C17" s="14"/>
      <c r="D17" s="16"/>
      <c r="E17" s="12"/>
      <c r="F17" s="9"/>
      <c r="G17" s="17"/>
      <c r="H17" s="18"/>
      <c r="I17" s="10"/>
      <c r="J17" s="10"/>
      <c r="K17" s="10"/>
      <c r="L17" s="10"/>
      <c r="M17" s="10"/>
    </row>
    <row r="18" spans="2:16" x14ac:dyDescent="0.15">
      <c r="B18" s="14"/>
      <c r="C18" s="14"/>
      <c r="D18" s="10"/>
      <c r="E18" s="10"/>
      <c r="F18" s="19" t="s">
        <v>2</v>
      </c>
      <c r="G18" s="18"/>
      <c r="H18" s="18"/>
      <c r="I18" s="10"/>
      <c r="J18" s="10"/>
      <c r="K18" s="10"/>
      <c r="L18" s="10"/>
      <c r="M18" s="10"/>
    </row>
    <row r="19" spans="2:16" x14ac:dyDescent="0.15">
      <c r="B19" s="14" t="s">
        <v>39</v>
      </c>
      <c r="C19" s="14"/>
      <c r="D19" s="10"/>
      <c r="E19" s="10"/>
      <c r="F19" s="20" t="str">
        <f>IF(F17=0,"",F17+7)</f>
        <v/>
      </c>
      <c r="G19" s="18"/>
      <c r="H19" s="18"/>
      <c r="I19" s="10"/>
      <c r="J19" s="10"/>
      <c r="K19" s="10"/>
      <c r="L19" s="10"/>
      <c r="M19" s="10"/>
    </row>
    <row r="20" spans="2:16" x14ac:dyDescent="0.15">
      <c r="B20" s="14"/>
      <c r="C20" s="14"/>
      <c r="D20" s="14" t="s">
        <v>3</v>
      </c>
      <c r="E20" s="14"/>
      <c r="F20" s="21" t="str">
        <f>IF(F17=0,"",F17+F15+7)</f>
        <v/>
      </c>
      <c r="G20" s="10"/>
      <c r="H20" s="10"/>
      <c r="I20" s="10"/>
      <c r="J20" s="10"/>
      <c r="K20" s="10"/>
      <c r="L20" s="10"/>
      <c r="M20" s="10"/>
    </row>
    <row r="21" spans="2:16" x14ac:dyDescent="0.15">
      <c r="B21" s="14"/>
      <c r="C21" s="14"/>
      <c r="D21" s="14"/>
      <c r="E21" s="14"/>
      <c r="F21" s="21"/>
      <c r="G21" s="10"/>
      <c r="H21" s="10"/>
      <c r="I21" s="10"/>
      <c r="J21" s="10"/>
      <c r="K21" s="10"/>
      <c r="L21" s="10"/>
      <c r="M21" s="10"/>
    </row>
    <row r="22" spans="2:16" x14ac:dyDescent="0.15">
      <c r="B22" s="14" t="s">
        <v>53</v>
      </c>
      <c r="C22" s="14"/>
      <c r="D22" s="14"/>
      <c r="E22" s="14"/>
      <c r="F22" s="13"/>
      <c r="G22" s="10" t="s">
        <v>4</v>
      </c>
      <c r="H22" s="10"/>
      <c r="I22" s="10"/>
      <c r="J22" s="10"/>
      <c r="K22" s="10"/>
      <c r="L22" s="10"/>
      <c r="M22" s="10"/>
    </row>
    <row r="23" spans="2:16" x14ac:dyDescent="0.15">
      <c r="B23" s="14"/>
      <c r="C23" s="14"/>
      <c r="D23" s="14"/>
      <c r="E23" s="14"/>
      <c r="F23" s="21"/>
      <c r="G23" s="10"/>
      <c r="H23" s="10"/>
      <c r="I23" s="10"/>
      <c r="J23" s="10"/>
      <c r="K23" s="10"/>
      <c r="L23" s="10"/>
      <c r="M23" s="10"/>
    </row>
    <row r="24" spans="2:16" x14ac:dyDescent="0.15">
      <c r="B24" s="14" t="s">
        <v>40</v>
      </c>
      <c r="C24" s="14"/>
      <c r="D24" s="10"/>
      <c r="E24" s="12"/>
      <c r="F24" s="13"/>
      <c r="G24" s="10" t="s">
        <v>4</v>
      </c>
      <c r="H24" s="10"/>
      <c r="I24" s="10"/>
      <c r="J24" s="10"/>
      <c r="K24" s="10"/>
      <c r="L24" s="10"/>
      <c r="M24" s="10"/>
    </row>
    <row r="25" spans="2:16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15" customHeight="1" x14ac:dyDescent="0.15">
      <c r="B26" s="97" t="s">
        <v>35</v>
      </c>
      <c r="C26" s="14"/>
      <c r="D26" s="13">
        <f>F15-F15*2/3</f>
        <v>0</v>
      </c>
      <c r="E26" s="10" t="s">
        <v>5</v>
      </c>
      <c r="F26" s="23">
        <f>H26*J26</f>
        <v>0</v>
      </c>
      <c r="G26" s="10" t="s">
        <v>6</v>
      </c>
      <c r="H26" s="24">
        <f>F24</f>
        <v>0</v>
      </c>
      <c r="I26" s="12" t="s">
        <v>7</v>
      </c>
      <c r="J26" s="25">
        <f>D26</f>
        <v>0</v>
      </c>
      <c r="K26" s="10" t="s">
        <v>5</v>
      </c>
      <c r="L26" s="10"/>
      <c r="M26" s="10"/>
    </row>
    <row r="27" spans="2:16" ht="15" customHeight="1" x14ac:dyDescent="0.15">
      <c r="B27" s="102" t="s">
        <v>36</v>
      </c>
      <c r="C27" s="101"/>
      <c r="D27" s="13">
        <f>F15-F15*1/3</f>
        <v>0</v>
      </c>
      <c r="E27" s="10" t="s">
        <v>5</v>
      </c>
      <c r="F27" s="23">
        <f>H27*J27</f>
        <v>0</v>
      </c>
      <c r="G27" s="10" t="s">
        <v>6</v>
      </c>
      <c r="H27" s="24">
        <f>F24</f>
        <v>0</v>
      </c>
      <c r="I27" s="12" t="s">
        <v>7</v>
      </c>
      <c r="J27" s="25">
        <f>D27</f>
        <v>0</v>
      </c>
      <c r="K27" s="10" t="s">
        <v>5</v>
      </c>
      <c r="L27" s="10"/>
      <c r="M27" s="10"/>
    </row>
    <row r="28" spans="2:16" ht="33.75" customHeight="1" x14ac:dyDescent="0.15">
      <c r="B28" s="30"/>
      <c r="C28" s="30"/>
      <c r="D28" s="27" t="s">
        <v>8</v>
      </c>
      <c r="E28" s="111" t="s">
        <v>27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</row>
    <row r="29" spans="2:16" x14ac:dyDescent="0.15">
      <c r="B29" s="14"/>
      <c r="C29" s="14"/>
      <c r="D29" s="10"/>
      <c r="E29" s="10"/>
      <c r="F29" s="28"/>
      <c r="G29" s="10"/>
      <c r="H29" s="10"/>
      <c r="I29" s="10"/>
      <c r="J29" s="10"/>
      <c r="K29" s="10"/>
      <c r="L29" s="10"/>
      <c r="M29" s="10"/>
    </row>
    <row r="30" spans="2:16" ht="15" customHeight="1" x14ac:dyDescent="0.15">
      <c r="B30" s="103" t="s">
        <v>51</v>
      </c>
      <c r="C30" s="103"/>
      <c r="D30" s="26"/>
      <c r="E30" s="31"/>
      <c r="F30" s="32">
        <f>IF(ISERROR(H30*J30*L30/100)=TRUE,"",H30*J30*L30/100)</f>
        <v>0</v>
      </c>
      <c r="G30" s="10" t="s">
        <v>6</v>
      </c>
      <c r="H30" s="33">
        <f>IF(ISERROR(IF($F$24&gt;6395,6395,$F$24))=TRUE,"",IF($F$24&gt;6395,6395,$F$24))</f>
        <v>0</v>
      </c>
      <c r="I30" s="10" t="s">
        <v>7</v>
      </c>
      <c r="J30" s="29">
        <f>F15-D26</f>
        <v>0</v>
      </c>
      <c r="K30" s="10" t="s">
        <v>9</v>
      </c>
      <c r="L30" s="10">
        <v>70</v>
      </c>
      <c r="M30" s="10" t="s">
        <v>31</v>
      </c>
      <c r="N30" s="10"/>
    </row>
    <row r="31" spans="2:16" ht="15" customHeight="1" x14ac:dyDescent="0.15">
      <c r="B31" s="104" t="s">
        <v>50</v>
      </c>
      <c r="C31" s="104"/>
      <c r="D31" s="26"/>
      <c r="E31" s="31"/>
      <c r="F31" s="32">
        <f>IF(ISERROR(H31*J31*L31/100)=TRUE,"",H31*J31*L31/100)</f>
        <v>0</v>
      </c>
      <c r="G31" s="10" t="s">
        <v>6</v>
      </c>
      <c r="H31" s="33">
        <f>IF(ISERROR(IF($F$24&gt;6395,6395,$F$24))=TRUE,"",IF($F$24&gt;6395,6395,$F$24))</f>
        <v>0</v>
      </c>
      <c r="I31" s="10" t="s">
        <v>7</v>
      </c>
      <c r="J31" s="29">
        <f>F15-D27</f>
        <v>0</v>
      </c>
      <c r="K31" s="10" t="s">
        <v>9</v>
      </c>
      <c r="L31" s="10">
        <v>60</v>
      </c>
      <c r="M31" s="10" t="s">
        <v>32</v>
      </c>
      <c r="N31" s="10"/>
    </row>
    <row r="32" spans="2:16" ht="14.25" x14ac:dyDescent="0.15">
      <c r="B32" s="14"/>
      <c r="C32" s="14"/>
      <c r="D32" s="31"/>
      <c r="E32" s="31"/>
      <c r="F32" s="34"/>
      <c r="G32" s="10"/>
      <c r="H32" s="35"/>
      <c r="I32" s="10"/>
      <c r="J32" s="36"/>
      <c r="K32" s="10"/>
      <c r="L32" s="10"/>
      <c r="M32" s="10"/>
    </row>
    <row r="33" spans="1:17" ht="14.25" x14ac:dyDescent="0.15">
      <c r="B33" s="91" t="s">
        <v>34</v>
      </c>
      <c r="C33" s="91"/>
      <c r="D33" s="105"/>
      <c r="E33" s="31"/>
      <c r="F33" s="34"/>
      <c r="G33" s="10"/>
      <c r="H33" s="35"/>
      <c r="I33" s="10"/>
      <c r="J33" s="36"/>
      <c r="K33" s="10"/>
      <c r="L33" s="10"/>
      <c r="M33" s="10"/>
    </row>
    <row r="34" spans="1:17" ht="14.25" x14ac:dyDescent="0.15">
      <c r="B34" s="14"/>
      <c r="C34" s="14"/>
      <c r="D34" s="30" t="s">
        <v>10</v>
      </c>
      <c r="E34" s="31"/>
      <c r="F34" s="37">
        <f>(H34-J34)*M34</f>
        <v>0</v>
      </c>
      <c r="G34" s="10" t="s">
        <v>11</v>
      </c>
      <c r="H34" s="33">
        <f>IF(ISERROR(IF($F$22&gt;15690,15690,$F$22))=TRUE,"",IF($F$22&gt;15690,15690,$F$22))</f>
        <v>0</v>
      </c>
      <c r="I34" t="s">
        <v>12</v>
      </c>
      <c r="J34" s="13"/>
      <c r="K34" s="10" t="s">
        <v>13</v>
      </c>
      <c r="L34" s="10"/>
      <c r="M34" s="112"/>
      <c r="N34" s="113"/>
      <c r="O34" s="38" t="s">
        <v>5</v>
      </c>
      <c r="P34" s="39"/>
    </row>
    <row r="35" spans="1:17" ht="15" customHeight="1" x14ac:dyDescent="0.15">
      <c r="B35" s="14"/>
      <c r="C35" s="14"/>
      <c r="D35" s="30" t="s">
        <v>54</v>
      </c>
      <c r="E35" s="31"/>
      <c r="F35" s="37">
        <f>H35*J35*M35/100</f>
        <v>0</v>
      </c>
      <c r="G35" s="10" t="s">
        <v>14</v>
      </c>
      <c r="H35" s="25">
        <f>H30</f>
        <v>0</v>
      </c>
      <c r="I35" t="s">
        <v>15</v>
      </c>
      <c r="J35" s="13">
        <f>+J30</f>
        <v>0</v>
      </c>
      <c r="K35" s="10" t="s">
        <v>16</v>
      </c>
      <c r="L35" s="10"/>
      <c r="M35" s="10">
        <v>20</v>
      </c>
      <c r="N35" s="10" t="s">
        <v>17</v>
      </c>
      <c r="O35" s="39"/>
      <c r="P35" s="39"/>
      <c r="Q35" s="10"/>
    </row>
    <row r="36" spans="1:17" ht="15" customHeight="1" x14ac:dyDescent="0.15">
      <c r="B36" s="14"/>
      <c r="C36" s="14"/>
      <c r="D36" s="30" t="s">
        <v>55</v>
      </c>
      <c r="E36" s="31"/>
      <c r="F36" s="37">
        <f>H36*J36*M36/100</f>
        <v>0</v>
      </c>
      <c r="G36" s="10" t="s">
        <v>14</v>
      </c>
      <c r="H36" s="25">
        <f>H31</f>
        <v>0</v>
      </c>
      <c r="I36" t="s">
        <v>15</v>
      </c>
      <c r="J36" s="13">
        <f>J31</f>
        <v>0</v>
      </c>
      <c r="K36" s="10" t="s">
        <v>16</v>
      </c>
      <c r="L36" s="10"/>
      <c r="M36" s="10">
        <v>20</v>
      </c>
      <c r="N36" s="10" t="s">
        <v>17</v>
      </c>
      <c r="O36" s="39"/>
      <c r="P36" s="39"/>
      <c r="Q36" s="10"/>
    </row>
    <row r="37" spans="1:17" ht="6.75" customHeight="1" x14ac:dyDescent="0.15">
      <c r="B37" s="22"/>
      <c r="C37" s="22"/>
      <c r="D37" s="26"/>
      <c r="E37" s="31"/>
      <c r="F37" s="40"/>
      <c r="G37" s="10"/>
      <c r="H37" s="35"/>
      <c r="J37" s="10"/>
      <c r="K37" s="10"/>
      <c r="L37" s="10"/>
      <c r="M37" s="10"/>
      <c r="N37" s="10"/>
      <c r="O37" s="39"/>
      <c r="P37" s="39"/>
      <c r="Q37" s="10"/>
    </row>
    <row r="38" spans="1:17" ht="14.25" x14ac:dyDescent="0.15">
      <c r="B38" s="22"/>
      <c r="C38" s="22"/>
      <c r="D38" s="26"/>
      <c r="E38" s="31"/>
      <c r="F38" s="10" t="s">
        <v>18</v>
      </c>
      <c r="H38" s="35"/>
      <c r="J38" s="10"/>
      <c r="K38" s="10"/>
      <c r="L38" s="10"/>
      <c r="M38" s="10"/>
      <c r="N38" s="10"/>
      <c r="O38" s="39"/>
      <c r="P38" s="39"/>
      <c r="Q38" s="10"/>
    </row>
    <row r="39" spans="1:17" ht="25.5" customHeight="1" thickBot="1" x14ac:dyDescent="0.2">
      <c r="B39" s="22"/>
      <c r="C39" s="22"/>
      <c r="D39" s="26"/>
      <c r="E39" s="31"/>
      <c r="F39" s="108"/>
      <c r="H39" s="35"/>
      <c r="J39" s="10"/>
      <c r="K39" s="10"/>
      <c r="L39" s="10"/>
      <c r="M39" s="10"/>
      <c r="N39" s="10"/>
      <c r="O39" s="39"/>
      <c r="P39" s="39"/>
      <c r="Q39" s="10"/>
    </row>
    <row r="40" spans="1:17" ht="4.5" customHeight="1" thickTop="1" thickBot="1" x14ac:dyDescent="0.2">
      <c r="A40" s="55"/>
      <c r="B40" s="56"/>
      <c r="C40" s="56"/>
      <c r="D40" s="57"/>
      <c r="E40" s="57"/>
      <c r="F40" s="58"/>
      <c r="G40" s="59"/>
      <c r="H40" s="59"/>
      <c r="I40" s="59"/>
      <c r="J40" s="59"/>
      <c r="K40" s="59"/>
      <c r="L40" s="59"/>
      <c r="M40" s="59"/>
      <c r="N40" s="55"/>
      <c r="O40" s="59"/>
      <c r="P40" s="28"/>
      <c r="Q40" s="10"/>
    </row>
    <row r="41" spans="1:17" ht="6.75" customHeight="1" thickTop="1" x14ac:dyDescent="0.15">
      <c r="A41" s="52"/>
      <c r="B41" s="53"/>
      <c r="C41" s="53"/>
      <c r="D41" s="54"/>
      <c r="E41" s="54"/>
      <c r="F41" s="34"/>
      <c r="G41" s="28"/>
      <c r="H41" s="28"/>
      <c r="I41" s="28"/>
      <c r="J41" s="28"/>
      <c r="K41" s="28"/>
      <c r="L41" s="28"/>
      <c r="M41" s="28"/>
      <c r="N41" s="52"/>
      <c r="O41" s="28"/>
      <c r="P41" s="28"/>
      <c r="Q41" s="10"/>
    </row>
    <row r="42" spans="1:17" ht="45" customHeight="1" x14ac:dyDescent="0.2">
      <c r="A42" s="41" t="s">
        <v>19</v>
      </c>
      <c r="B42" s="10"/>
      <c r="C42" s="10"/>
      <c r="D42" s="10"/>
      <c r="E42" s="10"/>
      <c r="F42" s="10"/>
      <c r="G42" s="10"/>
      <c r="H42" s="10"/>
      <c r="I42" s="28"/>
      <c r="J42" s="10"/>
      <c r="K42" s="10"/>
      <c r="L42" s="10"/>
      <c r="M42" s="10"/>
    </row>
    <row r="43" spans="1:17" ht="15" customHeight="1" x14ac:dyDescent="0.15"/>
    <row r="44" spans="1:17" ht="20.25" customHeight="1" x14ac:dyDescent="0.15">
      <c r="A44" s="42" t="s">
        <v>59</v>
      </c>
      <c r="H44" s="43">
        <f>D26</f>
        <v>0</v>
      </c>
      <c r="I44" s="10" t="s">
        <v>5</v>
      </c>
    </row>
    <row r="45" spans="1:17" ht="14.25" customHeight="1" x14ac:dyDescent="0.15">
      <c r="A45" s="42"/>
      <c r="G45" s="63"/>
      <c r="H45" s="10"/>
    </row>
    <row r="46" spans="1:17" ht="14.25" x14ac:dyDescent="0.15">
      <c r="B46" s="97" t="s">
        <v>47</v>
      </c>
      <c r="C46" s="97"/>
      <c r="D46" s="98"/>
      <c r="F46" s="106">
        <f>H46*J46</f>
        <v>0</v>
      </c>
      <c r="G46" s="10" t="s">
        <v>20</v>
      </c>
      <c r="H46" s="25">
        <f>F24</f>
        <v>0</v>
      </c>
      <c r="I46" s="10" t="s">
        <v>7</v>
      </c>
      <c r="J46" s="44">
        <f>H44</f>
        <v>0</v>
      </c>
      <c r="K46" s="10" t="s">
        <v>5</v>
      </c>
      <c r="P46" s="10"/>
    </row>
    <row r="47" spans="1:17" ht="14.25" x14ac:dyDescent="0.15">
      <c r="B47" s="89" t="s">
        <v>46</v>
      </c>
      <c r="C47" s="89"/>
      <c r="D47" s="90"/>
      <c r="F47" s="32">
        <f>IF(ISERROR(H47*J47*L47/100)=TRUE,"",H47*J47*L47/100)</f>
        <v>0</v>
      </c>
      <c r="G47" s="10" t="s">
        <v>21</v>
      </c>
      <c r="H47" s="45">
        <f>H30</f>
        <v>0</v>
      </c>
      <c r="I47" s="10" t="s">
        <v>7</v>
      </c>
      <c r="J47" s="46">
        <f>F15-H44</f>
        <v>0</v>
      </c>
      <c r="K47" s="10" t="s">
        <v>9</v>
      </c>
      <c r="L47" s="10">
        <v>70</v>
      </c>
      <c r="M47" s="10" t="s">
        <v>17</v>
      </c>
      <c r="P47" s="10"/>
    </row>
    <row r="48" spans="1:17" ht="14.25" x14ac:dyDescent="0.15">
      <c r="B48" s="64" t="s">
        <v>24</v>
      </c>
      <c r="C48" s="64"/>
      <c r="F48" s="32">
        <f>H48*J48</f>
        <v>0</v>
      </c>
      <c r="G48" s="28" t="s">
        <v>22</v>
      </c>
      <c r="H48" s="13"/>
      <c r="I48" s="28" t="s">
        <v>7</v>
      </c>
      <c r="J48" s="13">
        <f>(360-H44)/30</f>
        <v>12</v>
      </c>
      <c r="K48" s="10" t="s">
        <v>23</v>
      </c>
      <c r="P48" s="10"/>
    </row>
    <row r="49" spans="1:17" ht="14.25" x14ac:dyDescent="0.15">
      <c r="B49" s="91" t="s">
        <v>58</v>
      </c>
      <c r="C49" s="91"/>
      <c r="D49" s="92"/>
      <c r="F49" s="107"/>
      <c r="G49" s="47" t="s">
        <v>56</v>
      </c>
      <c r="L49" s="10"/>
      <c r="P49" s="10"/>
    </row>
    <row r="50" spans="1:17" ht="13.5" customHeight="1" x14ac:dyDescent="0.15">
      <c r="N50" s="10"/>
      <c r="O50" s="10"/>
      <c r="P50" s="10"/>
    </row>
    <row r="51" spans="1:17" ht="18.75" customHeight="1" x14ac:dyDescent="0.15">
      <c r="B51" s="99" t="s">
        <v>26</v>
      </c>
      <c r="C51" s="99"/>
      <c r="D51" s="99"/>
      <c r="E51" s="99"/>
      <c r="F51" s="100">
        <f>SUM(F46:F49)</f>
        <v>0</v>
      </c>
      <c r="G51" s="61" t="s">
        <v>29</v>
      </c>
    </row>
    <row r="52" spans="1:17" ht="41.25" customHeight="1" x14ac:dyDescent="0.15"/>
    <row r="53" spans="1:17" ht="20.25" customHeight="1" x14ac:dyDescent="0.15">
      <c r="A53" s="42" t="s">
        <v>60</v>
      </c>
      <c r="H53" s="43">
        <f>D27</f>
        <v>0</v>
      </c>
      <c r="I53" s="10" t="s">
        <v>5</v>
      </c>
    </row>
    <row r="54" spans="1:17" ht="14.25" customHeight="1" x14ac:dyDescent="0.15">
      <c r="A54" s="42"/>
      <c r="G54" s="63"/>
      <c r="H54" s="10"/>
    </row>
    <row r="55" spans="1:17" ht="14.25" x14ac:dyDescent="0.15">
      <c r="B55" s="97" t="s">
        <v>48</v>
      </c>
      <c r="C55" s="97"/>
      <c r="D55" s="98"/>
      <c r="F55" s="106">
        <f>H55*J55</f>
        <v>0</v>
      </c>
      <c r="G55" s="10" t="s">
        <v>20</v>
      </c>
      <c r="H55" s="48">
        <f>F24</f>
        <v>0</v>
      </c>
      <c r="I55" s="10" t="s">
        <v>7</v>
      </c>
      <c r="J55" s="44">
        <f>H53</f>
        <v>0</v>
      </c>
      <c r="K55" s="10" t="s">
        <v>5</v>
      </c>
      <c r="N55" s="10"/>
      <c r="O55" s="10"/>
      <c r="P55" s="10"/>
      <c r="Q55" s="10"/>
    </row>
    <row r="56" spans="1:17" ht="14.25" x14ac:dyDescent="0.15">
      <c r="B56" s="89" t="s">
        <v>49</v>
      </c>
      <c r="C56" s="89"/>
      <c r="D56" s="90"/>
      <c r="F56" s="32">
        <f>IF(ISERROR(H56*J56*L56/100)=TRUE,"",H56*J56*L56/100)</f>
        <v>0</v>
      </c>
      <c r="G56" s="10" t="s">
        <v>20</v>
      </c>
      <c r="H56" s="49">
        <f>H31</f>
        <v>0</v>
      </c>
      <c r="I56" s="10" t="s">
        <v>7</v>
      </c>
      <c r="J56" s="50">
        <f>F15-H53</f>
        <v>0</v>
      </c>
      <c r="K56" s="10" t="s">
        <v>9</v>
      </c>
      <c r="L56" s="10">
        <v>60</v>
      </c>
      <c r="M56" s="10" t="s">
        <v>17</v>
      </c>
      <c r="N56" s="10"/>
      <c r="O56" s="10"/>
      <c r="P56" s="10"/>
      <c r="Q56" s="10"/>
    </row>
    <row r="57" spans="1:17" ht="14.25" x14ac:dyDescent="0.15">
      <c r="B57" s="64" t="s">
        <v>24</v>
      </c>
      <c r="C57" s="64"/>
      <c r="F57" s="32">
        <f>H57*J57</f>
        <v>0</v>
      </c>
      <c r="G57" s="28" t="s">
        <v>22</v>
      </c>
      <c r="H57" s="13"/>
      <c r="I57" s="28" t="s">
        <v>7</v>
      </c>
      <c r="J57" s="13">
        <f>(360-H53)/30</f>
        <v>12</v>
      </c>
      <c r="K57" s="10" t="s">
        <v>23</v>
      </c>
      <c r="N57" s="14"/>
      <c r="O57" s="10"/>
      <c r="P57" s="10"/>
      <c r="Q57" s="10"/>
    </row>
    <row r="58" spans="1:17" ht="14.25" x14ac:dyDescent="0.15">
      <c r="B58" s="91" t="s">
        <v>58</v>
      </c>
      <c r="C58" s="91"/>
      <c r="D58" s="92"/>
      <c r="F58" s="107"/>
      <c r="G58" s="47" t="s">
        <v>57</v>
      </c>
      <c r="L58" s="10"/>
      <c r="N58" s="14"/>
      <c r="O58" s="10"/>
      <c r="P58" s="10"/>
      <c r="Q58" s="10"/>
    </row>
    <row r="60" spans="1:17" ht="18.75" customHeight="1" x14ac:dyDescent="0.15">
      <c r="B60" s="99" t="s">
        <v>26</v>
      </c>
      <c r="C60" s="99"/>
      <c r="D60" s="99"/>
      <c r="E60" s="99"/>
      <c r="F60" s="100">
        <f>SUM(F55:F58)</f>
        <v>0</v>
      </c>
      <c r="G60" s="61" t="s">
        <v>29</v>
      </c>
    </row>
    <row r="61" spans="1:17" x14ac:dyDescent="0.15">
      <c r="O61" s="61" t="s">
        <v>63</v>
      </c>
    </row>
    <row r="62" spans="1:17" ht="14.25" x14ac:dyDescent="0.1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</row>
  </sheetData>
  <mergeCells count="3">
    <mergeCell ref="A1:P1"/>
    <mergeCell ref="E28:P28"/>
    <mergeCell ref="M34:N34"/>
  </mergeCells>
  <phoneticPr fontId="2"/>
  <pageMargins left="0.59055118110236227" right="0" top="0.39370078740157483" bottom="0.35433070866141736" header="0.27559055118110237" footer="0.15748031496062992"/>
  <pageSetup paperSize="9" scale="84" orientation="portrait" cellComments="asDisplayed" horizontalDpi="4294967293" r:id="rId1"/>
  <headerFooter alignWithMargins="0">
    <oddFooter xml:space="preserve">&amp;R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sqref="A1:P1"/>
    </sheetView>
  </sheetViews>
  <sheetFormatPr defaultRowHeight="13.5" x14ac:dyDescent="0.15"/>
  <cols>
    <col min="1" max="1" width="3.75" customWidth="1"/>
    <col min="2" max="2" width="15.875" customWidth="1"/>
    <col min="3" max="3" width="1" customWidth="1"/>
    <col min="4" max="4" width="5.625" customWidth="1"/>
    <col min="5" max="5" width="3.375" bestFit="1" customWidth="1"/>
    <col min="6" max="6" width="15.875" customWidth="1"/>
    <col min="7" max="7" width="10.375" customWidth="1"/>
    <col min="8" max="8" width="9.25" customWidth="1"/>
    <col min="9" max="9" width="5.875" customWidth="1"/>
    <col min="10" max="10" width="6.875" customWidth="1"/>
    <col min="11" max="11" width="4.125" customWidth="1"/>
    <col min="12" max="12" width="3.5" customWidth="1"/>
    <col min="13" max="13" width="4.875" customWidth="1"/>
    <col min="14" max="14" width="4.5" customWidth="1"/>
    <col min="15" max="15" width="13.125" customWidth="1"/>
    <col min="16" max="16" width="4.375" customWidth="1"/>
    <col min="17" max="17" width="13.5" bestFit="1" customWidth="1"/>
    <col min="19" max="19" width="13.5" bestFit="1" customWidth="1"/>
  </cols>
  <sheetData>
    <row r="1" spans="1:16" ht="26.25" customHeight="1" x14ac:dyDescent="0.15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26.25" customHeight="1" thickBot="1" x14ac:dyDescent="0.2">
      <c r="B2" s="2"/>
      <c r="C2" s="2"/>
      <c r="H2" s="1"/>
      <c r="I2" s="3"/>
      <c r="J2" s="4"/>
      <c r="K2" s="4"/>
      <c r="L2" s="4"/>
      <c r="M2" s="5"/>
    </row>
    <row r="3" spans="1:16" ht="9.75" customHeight="1" thickTop="1" x14ac:dyDescent="0.15">
      <c r="A3" s="66"/>
      <c r="B3" s="67"/>
      <c r="C3" s="67"/>
      <c r="D3" s="68"/>
      <c r="E3" s="68"/>
      <c r="F3" s="68"/>
      <c r="G3" s="68"/>
      <c r="H3" s="69"/>
      <c r="I3" s="70"/>
      <c r="J3" s="71"/>
      <c r="K3" s="71"/>
      <c r="L3" s="71"/>
      <c r="M3" s="72"/>
      <c r="N3" s="68"/>
      <c r="O3" s="73"/>
      <c r="P3" s="52"/>
    </row>
    <row r="4" spans="1:16" s="6" customFormat="1" ht="20.25" customHeight="1" x14ac:dyDescent="0.15">
      <c r="A4" s="74" t="s">
        <v>43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75"/>
      <c r="P4" s="51"/>
    </row>
    <row r="5" spans="1:16" s="6" customFormat="1" ht="20.25" customHeight="1" x14ac:dyDescent="0.15">
      <c r="A5" s="76" t="s">
        <v>30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75"/>
      <c r="P5" s="51"/>
    </row>
    <row r="6" spans="1:16" s="6" customFormat="1" ht="20.25" customHeight="1" x14ac:dyDescent="0.15">
      <c r="A6" s="74" t="s">
        <v>62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75"/>
      <c r="P6" s="51"/>
    </row>
    <row r="7" spans="1:16" s="6" customFormat="1" ht="20.25" customHeight="1" x14ac:dyDescent="0.15">
      <c r="A7" s="77" t="s">
        <v>52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78"/>
    </row>
    <row r="8" spans="1:16" s="6" customFormat="1" ht="20.25" customHeight="1" x14ac:dyDescent="0.15">
      <c r="A8" s="79" t="s">
        <v>45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75"/>
      <c r="P8" s="51"/>
    </row>
    <row r="9" spans="1:16" s="6" customFormat="1" ht="9.75" customHeight="1" thickBot="1" x14ac:dyDescent="0.2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P9" s="51"/>
    </row>
    <row r="10" spans="1:16" s="6" customFormat="1" ht="9.75" customHeight="1" thickTop="1" x14ac:dyDescent="0.15">
      <c r="B10" s="60"/>
      <c r="C10" s="6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ht="30" customHeight="1" x14ac:dyDescent="0.15"/>
    <row r="12" spans="1:16" ht="21" x14ac:dyDescent="0.15">
      <c r="A12" s="7" t="s">
        <v>0</v>
      </c>
      <c r="D12" s="8"/>
      <c r="E12" s="8"/>
      <c r="F12" s="8"/>
      <c r="G12" s="8"/>
    </row>
    <row r="14" spans="1:16" x14ac:dyDescent="0.1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6" x14ac:dyDescent="0.15">
      <c r="B15" s="101" t="s">
        <v>41</v>
      </c>
      <c r="C15" s="11"/>
      <c r="D15" s="10"/>
      <c r="E15" s="12"/>
      <c r="F15" s="13"/>
      <c r="G15" s="10" t="s">
        <v>1</v>
      </c>
      <c r="H15" s="10"/>
      <c r="I15" s="10"/>
      <c r="J15" s="10"/>
      <c r="K15" s="10"/>
      <c r="L15" s="10"/>
      <c r="M15" s="10"/>
    </row>
    <row r="16" spans="1:16" x14ac:dyDescent="0.15">
      <c r="B16" s="14"/>
      <c r="C16" s="14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2:16" x14ac:dyDescent="0.15">
      <c r="B17" s="14" t="s">
        <v>38</v>
      </c>
      <c r="C17" s="15"/>
      <c r="D17" s="16"/>
      <c r="E17" s="12"/>
      <c r="F17" s="9"/>
      <c r="G17" s="17"/>
      <c r="H17" s="18"/>
      <c r="I17" s="10"/>
      <c r="J17" s="10"/>
      <c r="K17" s="10"/>
      <c r="L17" s="10"/>
      <c r="M17" s="10"/>
    </row>
    <row r="18" spans="2:16" x14ac:dyDescent="0.15">
      <c r="B18" s="14"/>
      <c r="C18" s="15"/>
      <c r="D18" s="10"/>
      <c r="E18" s="10"/>
      <c r="F18" s="19" t="s">
        <v>2</v>
      </c>
      <c r="G18" s="18"/>
      <c r="H18" s="18"/>
      <c r="I18" s="10"/>
      <c r="J18" s="10"/>
      <c r="K18" s="10"/>
      <c r="L18" s="10"/>
      <c r="M18" s="10"/>
    </row>
    <row r="19" spans="2:16" x14ac:dyDescent="0.15">
      <c r="B19" s="14" t="s">
        <v>39</v>
      </c>
      <c r="C19" s="15"/>
      <c r="D19" s="10"/>
      <c r="E19" s="10"/>
      <c r="F19" s="20" t="str">
        <f>IF(F17=0,"",F17+7)</f>
        <v/>
      </c>
      <c r="G19" s="18"/>
      <c r="H19" s="18"/>
      <c r="I19" s="10"/>
      <c r="J19" s="10"/>
      <c r="K19" s="10"/>
      <c r="L19" s="10"/>
      <c r="M19" s="10"/>
    </row>
    <row r="20" spans="2:16" x14ac:dyDescent="0.15">
      <c r="B20" s="14"/>
      <c r="C20" s="14"/>
      <c r="D20" s="14" t="s">
        <v>3</v>
      </c>
      <c r="E20" s="14"/>
      <c r="F20" s="21" t="str">
        <f>IF(F17=0,"",F17+F15+7)</f>
        <v/>
      </c>
      <c r="G20" s="10"/>
      <c r="H20" s="10"/>
      <c r="I20" s="10"/>
      <c r="J20" s="10"/>
      <c r="K20" s="10"/>
      <c r="L20" s="10"/>
      <c r="M20" s="10"/>
    </row>
    <row r="21" spans="2:16" x14ac:dyDescent="0.15">
      <c r="B21" s="14"/>
      <c r="C21" s="14"/>
      <c r="D21" s="14"/>
      <c r="E21" s="14"/>
      <c r="F21" s="21"/>
      <c r="G21" s="10"/>
      <c r="H21" s="10"/>
      <c r="I21" s="10"/>
      <c r="J21" s="10"/>
      <c r="K21" s="10"/>
      <c r="L21" s="10"/>
      <c r="M21" s="10"/>
    </row>
    <row r="22" spans="2:16" x14ac:dyDescent="0.15">
      <c r="B22" s="14" t="s">
        <v>53</v>
      </c>
      <c r="C22" s="15"/>
      <c r="D22" s="14"/>
      <c r="E22" s="14"/>
      <c r="F22" s="13"/>
      <c r="G22" s="10" t="s">
        <v>4</v>
      </c>
      <c r="H22" s="10"/>
      <c r="I22" s="10"/>
      <c r="J22" s="10"/>
      <c r="K22" s="10"/>
      <c r="L22" s="10"/>
      <c r="M22" s="10"/>
    </row>
    <row r="23" spans="2:16" x14ac:dyDescent="0.15">
      <c r="B23" s="14"/>
      <c r="C23" s="14"/>
      <c r="D23" s="14"/>
      <c r="E23" s="14"/>
      <c r="F23" s="21"/>
      <c r="G23" s="10"/>
      <c r="H23" s="10"/>
      <c r="I23" s="10"/>
      <c r="J23" s="10"/>
      <c r="K23" s="10"/>
      <c r="L23" s="10"/>
      <c r="M23" s="10"/>
    </row>
    <row r="24" spans="2:16" x14ac:dyDescent="0.15">
      <c r="B24" s="14" t="s">
        <v>40</v>
      </c>
      <c r="C24" s="15"/>
      <c r="D24" s="10"/>
      <c r="E24" s="12"/>
      <c r="F24" s="13"/>
      <c r="G24" s="10" t="s">
        <v>4</v>
      </c>
      <c r="H24" s="10"/>
      <c r="I24" s="10"/>
      <c r="J24" s="10"/>
      <c r="K24" s="10"/>
      <c r="L24" s="10"/>
      <c r="M24" s="10"/>
    </row>
    <row r="25" spans="2:16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15" customHeight="1" x14ac:dyDescent="0.15">
      <c r="B26" s="97" t="s">
        <v>35</v>
      </c>
      <c r="C26" s="85"/>
      <c r="D26" s="13">
        <f>F15-F15*2/3</f>
        <v>0</v>
      </c>
      <c r="E26" s="10" t="s">
        <v>5</v>
      </c>
      <c r="F26" s="23">
        <f>H26*J26</f>
        <v>0</v>
      </c>
      <c r="G26" s="10" t="s">
        <v>6</v>
      </c>
      <c r="H26" s="24">
        <f>F24</f>
        <v>0</v>
      </c>
      <c r="I26" s="12" t="s">
        <v>7</v>
      </c>
      <c r="J26" s="25">
        <f>D26</f>
        <v>0</v>
      </c>
      <c r="K26" s="10" t="s">
        <v>5</v>
      </c>
      <c r="L26" s="10"/>
      <c r="M26" s="10"/>
    </row>
    <row r="27" spans="2:16" ht="15" customHeight="1" x14ac:dyDescent="0.15">
      <c r="B27" s="102" t="s">
        <v>36</v>
      </c>
      <c r="C27" s="88"/>
      <c r="D27" s="13">
        <f>F15-F15*1/3</f>
        <v>0</v>
      </c>
      <c r="E27" s="10" t="s">
        <v>5</v>
      </c>
      <c r="F27" s="23">
        <f>H27*J27</f>
        <v>0</v>
      </c>
      <c r="G27" s="10" t="s">
        <v>6</v>
      </c>
      <c r="H27" s="24">
        <f>F24</f>
        <v>0</v>
      </c>
      <c r="I27" s="12" t="s">
        <v>7</v>
      </c>
      <c r="J27" s="25">
        <f>D27</f>
        <v>0</v>
      </c>
      <c r="K27" s="10" t="s">
        <v>5</v>
      </c>
      <c r="L27" s="10"/>
      <c r="M27" s="10"/>
    </row>
    <row r="28" spans="2:16" ht="33.75" customHeight="1" x14ac:dyDescent="0.15">
      <c r="B28" s="30"/>
      <c r="C28" s="86"/>
      <c r="D28" s="27" t="s">
        <v>8</v>
      </c>
      <c r="E28" s="111" t="s">
        <v>27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</row>
    <row r="29" spans="2:16" x14ac:dyDescent="0.15">
      <c r="B29" s="14"/>
      <c r="C29" s="85"/>
      <c r="D29" s="10"/>
      <c r="E29" s="10"/>
      <c r="F29" s="28"/>
      <c r="G29" s="10"/>
      <c r="H29" s="10"/>
      <c r="I29" s="10"/>
      <c r="J29" s="10"/>
      <c r="K29" s="10"/>
      <c r="L29" s="10"/>
      <c r="M29" s="10"/>
    </row>
    <row r="30" spans="2:16" ht="15" customHeight="1" x14ac:dyDescent="0.15">
      <c r="B30" s="103" t="s">
        <v>33</v>
      </c>
      <c r="C30" s="93"/>
      <c r="D30" s="86"/>
      <c r="E30" s="31"/>
      <c r="F30" s="32">
        <f>IF(ISERROR(H30*J30*L30/100)=TRUE,"",H30*J30*L30/100)</f>
        <v>0</v>
      </c>
      <c r="G30" s="10" t="s">
        <v>6</v>
      </c>
      <c r="H30" s="33">
        <f>IF(ISERROR(IF($F$24&gt;6395,6395,$F$24))=TRUE,"",IF($F$24&gt;6395,6395,$F$24))</f>
        <v>0</v>
      </c>
      <c r="I30" s="10" t="s">
        <v>7</v>
      </c>
      <c r="J30" s="29">
        <f>F15-D26</f>
        <v>0</v>
      </c>
      <c r="K30" s="10" t="s">
        <v>9</v>
      </c>
      <c r="L30" s="10">
        <v>70</v>
      </c>
      <c r="M30" s="10" t="s">
        <v>31</v>
      </c>
      <c r="N30" s="10"/>
    </row>
    <row r="31" spans="2:16" ht="15" customHeight="1" x14ac:dyDescent="0.15">
      <c r="B31" s="104" t="s">
        <v>50</v>
      </c>
      <c r="C31" s="94"/>
      <c r="D31" s="86"/>
      <c r="E31" s="31"/>
      <c r="F31" s="32">
        <f>IF(ISERROR(H31*J31*L31/100)=TRUE,"",H31*J31*L31/100)</f>
        <v>0</v>
      </c>
      <c r="G31" s="10" t="s">
        <v>6</v>
      </c>
      <c r="H31" s="33">
        <f>IF(ISERROR(IF($F$24&gt;6395,6395,$F$24))=TRUE,"",IF($F$24&gt;6395,6395,$F$24))</f>
        <v>0</v>
      </c>
      <c r="I31" s="10" t="s">
        <v>7</v>
      </c>
      <c r="J31" s="29">
        <f>F15-D27</f>
        <v>0</v>
      </c>
      <c r="K31" s="10" t="s">
        <v>9</v>
      </c>
      <c r="L31" s="10">
        <v>60</v>
      </c>
      <c r="M31" s="10" t="s">
        <v>32</v>
      </c>
      <c r="N31" s="10"/>
    </row>
    <row r="32" spans="2:16" ht="14.25" x14ac:dyDescent="0.15">
      <c r="B32" s="14"/>
      <c r="C32" s="85"/>
      <c r="D32" s="87"/>
      <c r="E32" s="31"/>
      <c r="F32" s="34"/>
      <c r="G32" s="10"/>
      <c r="H32" s="35"/>
      <c r="I32" s="10"/>
      <c r="J32" s="36"/>
      <c r="K32" s="10"/>
      <c r="L32" s="10"/>
      <c r="M32" s="10"/>
    </row>
    <row r="33" spans="1:17" ht="14.25" x14ac:dyDescent="0.15">
      <c r="B33" s="91" t="s">
        <v>34</v>
      </c>
      <c r="C33" s="95"/>
      <c r="D33" s="96"/>
      <c r="E33" s="31"/>
      <c r="F33" s="34"/>
      <c r="G33" s="10"/>
      <c r="H33" s="35"/>
      <c r="I33" s="10"/>
      <c r="J33" s="36"/>
      <c r="K33" s="10"/>
      <c r="L33" s="10"/>
      <c r="M33" s="10"/>
    </row>
    <row r="34" spans="1:17" ht="14.25" x14ac:dyDescent="0.15">
      <c r="B34" s="14"/>
      <c r="C34" s="14"/>
      <c r="D34" s="30" t="s">
        <v>10</v>
      </c>
      <c r="E34" s="31"/>
      <c r="F34" s="37">
        <f>(H34-J34)*M34</f>
        <v>0</v>
      </c>
      <c r="G34" s="10" t="s">
        <v>11</v>
      </c>
      <c r="H34" s="33">
        <f>IF(ISERROR(IF($F$22&gt;17270,17270,$F$22))=TRUE,"",IF($F$22&gt;17270,17270,$F$22))</f>
        <v>0</v>
      </c>
      <c r="I34" t="s">
        <v>12</v>
      </c>
      <c r="J34" s="13"/>
      <c r="K34" s="10" t="s">
        <v>13</v>
      </c>
      <c r="L34" s="10"/>
      <c r="M34" s="112"/>
      <c r="N34" s="113"/>
      <c r="O34" s="38" t="s">
        <v>5</v>
      </c>
      <c r="P34" s="39"/>
    </row>
    <row r="35" spans="1:17" ht="15" customHeight="1" x14ac:dyDescent="0.15">
      <c r="B35" s="14"/>
      <c r="C35" s="14"/>
      <c r="D35" s="30" t="s">
        <v>54</v>
      </c>
      <c r="E35" s="31"/>
      <c r="F35" s="37">
        <f>H35*J35*M35/100</f>
        <v>0</v>
      </c>
      <c r="G35" s="10" t="s">
        <v>14</v>
      </c>
      <c r="H35" s="25">
        <f>H30</f>
        <v>0</v>
      </c>
      <c r="I35" t="s">
        <v>15</v>
      </c>
      <c r="J35" s="13">
        <f>+J30</f>
        <v>0</v>
      </c>
      <c r="K35" s="10" t="s">
        <v>16</v>
      </c>
      <c r="L35" s="10"/>
      <c r="M35" s="10">
        <v>20</v>
      </c>
      <c r="N35" s="10" t="s">
        <v>17</v>
      </c>
      <c r="O35" s="39"/>
      <c r="P35" s="39"/>
      <c r="Q35" s="10"/>
    </row>
    <row r="36" spans="1:17" ht="15" customHeight="1" x14ac:dyDescent="0.15">
      <c r="B36" s="14"/>
      <c r="C36" s="14"/>
      <c r="D36" s="30" t="s">
        <v>55</v>
      </c>
      <c r="E36" s="31"/>
      <c r="F36" s="37">
        <f>H36*J36*M36/100</f>
        <v>0</v>
      </c>
      <c r="G36" s="10" t="s">
        <v>14</v>
      </c>
      <c r="H36" s="25">
        <f>H31</f>
        <v>0</v>
      </c>
      <c r="I36" t="s">
        <v>15</v>
      </c>
      <c r="J36" s="13">
        <f>J31</f>
        <v>0</v>
      </c>
      <c r="K36" s="10" t="s">
        <v>16</v>
      </c>
      <c r="L36" s="10"/>
      <c r="M36" s="10">
        <v>20</v>
      </c>
      <c r="N36" s="10" t="s">
        <v>17</v>
      </c>
      <c r="O36" s="39"/>
      <c r="P36" s="39"/>
      <c r="Q36" s="10"/>
    </row>
    <row r="37" spans="1:17" ht="6.75" customHeight="1" x14ac:dyDescent="0.15">
      <c r="B37" s="22"/>
      <c r="C37" s="22"/>
      <c r="D37" s="26"/>
      <c r="E37" s="31"/>
      <c r="F37" s="40"/>
      <c r="G37" s="10"/>
      <c r="H37" s="35"/>
      <c r="J37" s="10"/>
      <c r="K37" s="10"/>
      <c r="L37" s="10"/>
      <c r="M37" s="10"/>
      <c r="N37" s="10"/>
      <c r="O37" s="39"/>
      <c r="P37" s="39"/>
      <c r="Q37" s="10"/>
    </row>
    <row r="38" spans="1:17" ht="14.25" x14ac:dyDescent="0.15">
      <c r="B38" s="22"/>
      <c r="C38" s="22"/>
      <c r="D38" s="26"/>
      <c r="E38" s="31"/>
      <c r="F38" s="10" t="s">
        <v>18</v>
      </c>
      <c r="H38" s="35"/>
      <c r="J38" s="10"/>
      <c r="K38" s="10"/>
      <c r="L38" s="10"/>
      <c r="M38" s="10"/>
      <c r="N38" s="10"/>
      <c r="O38" s="39"/>
      <c r="P38" s="39"/>
      <c r="Q38" s="10"/>
    </row>
    <row r="39" spans="1:17" ht="25.5" customHeight="1" thickBot="1" x14ac:dyDescent="0.2">
      <c r="B39" s="22"/>
      <c r="C39" s="22"/>
      <c r="D39" s="26"/>
      <c r="E39" s="31"/>
      <c r="F39" s="108"/>
      <c r="H39" s="35"/>
      <c r="J39" s="10"/>
      <c r="K39" s="10"/>
      <c r="L39" s="10"/>
      <c r="M39" s="10"/>
      <c r="N39" s="10"/>
      <c r="O39" s="39"/>
      <c r="P39" s="39"/>
      <c r="Q39" s="10"/>
    </row>
    <row r="40" spans="1:17" ht="4.5" customHeight="1" thickTop="1" thickBot="1" x14ac:dyDescent="0.2">
      <c r="A40" s="55"/>
      <c r="B40" s="56"/>
      <c r="C40" s="56"/>
      <c r="D40" s="57"/>
      <c r="E40" s="57"/>
      <c r="F40" s="58"/>
      <c r="G40" s="59"/>
      <c r="H40" s="59"/>
      <c r="I40" s="59"/>
      <c r="J40" s="59"/>
      <c r="K40" s="59"/>
      <c r="L40" s="59"/>
      <c r="M40" s="59"/>
      <c r="N40" s="55"/>
      <c r="O40" s="59"/>
      <c r="P40" s="28"/>
      <c r="Q40" s="10"/>
    </row>
    <row r="41" spans="1:17" ht="6.75" customHeight="1" thickTop="1" x14ac:dyDescent="0.15">
      <c r="A41" s="52"/>
      <c r="B41" s="53"/>
      <c r="C41" s="53"/>
      <c r="D41" s="54"/>
      <c r="E41" s="54"/>
      <c r="F41" s="34"/>
      <c r="G41" s="28"/>
      <c r="H41" s="28"/>
      <c r="I41" s="28"/>
      <c r="J41" s="28"/>
      <c r="K41" s="28"/>
      <c r="L41" s="28"/>
      <c r="M41" s="28"/>
      <c r="N41" s="52"/>
      <c r="O41" s="28"/>
      <c r="P41" s="28"/>
      <c r="Q41" s="10"/>
    </row>
    <row r="42" spans="1:17" ht="45" customHeight="1" x14ac:dyDescent="0.2">
      <c r="A42" s="41" t="s">
        <v>19</v>
      </c>
      <c r="B42" s="10"/>
      <c r="C42" s="10"/>
      <c r="D42" s="10"/>
      <c r="E42" s="10"/>
      <c r="F42" s="10"/>
      <c r="G42" s="10"/>
      <c r="H42" s="10"/>
      <c r="I42" s="28"/>
      <c r="J42" s="10"/>
      <c r="K42" s="10"/>
      <c r="L42" s="10"/>
      <c r="M42" s="10"/>
    </row>
    <row r="43" spans="1:17" ht="15" customHeight="1" x14ac:dyDescent="0.15"/>
    <row r="44" spans="1:17" ht="20.25" customHeight="1" x14ac:dyDescent="0.15">
      <c r="A44" s="42" t="s">
        <v>59</v>
      </c>
      <c r="H44" s="43">
        <f>D26</f>
        <v>0</v>
      </c>
      <c r="I44" s="10" t="s">
        <v>5</v>
      </c>
    </row>
    <row r="45" spans="1:17" ht="14.25" customHeight="1" x14ac:dyDescent="0.15">
      <c r="A45" s="42"/>
      <c r="G45" s="63"/>
      <c r="H45" s="10"/>
    </row>
    <row r="46" spans="1:17" ht="14.25" x14ac:dyDescent="0.15">
      <c r="B46" s="97" t="s">
        <v>47</v>
      </c>
      <c r="C46" s="97"/>
      <c r="D46" s="98"/>
      <c r="F46" s="106">
        <f>H46*J46</f>
        <v>0</v>
      </c>
      <c r="G46" s="10" t="s">
        <v>20</v>
      </c>
      <c r="H46" s="25">
        <f>F24</f>
        <v>0</v>
      </c>
      <c r="I46" s="10" t="s">
        <v>7</v>
      </c>
      <c r="J46" s="44">
        <f>H44</f>
        <v>0</v>
      </c>
      <c r="K46" s="10" t="s">
        <v>5</v>
      </c>
      <c r="P46" s="10"/>
    </row>
    <row r="47" spans="1:17" ht="14.25" x14ac:dyDescent="0.15">
      <c r="B47" s="89" t="s">
        <v>46</v>
      </c>
      <c r="C47" s="89"/>
      <c r="D47" s="90"/>
      <c r="F47" s="32">
        <f>IF(ISERROR(H47*J47*L47/100)=TRUE,"",H47*J47*L47/100)</f>
        <v>0</v>
      </c>
      <c r="G47" s="10" t="s">
        <v>21</v>
      </c>
      <c r="H47" s="45">
        <f>H30</f>
        <v>0</v>
      </c>
      <c r="I47" s="10" t="s">
        <v>7</v>
      </c>
      <c r="J47" s="46">
        <f>F15-H44</f>
        <v>0</v>
      </c>
      <c r="K47" s="10" t="s">
        <v>9</v>
      </c>
      <c r="L47" s="10">
        <v>70</v>
      </c>
      <c r="M47" s="10" t="s">
        <v>17</v>
      </c>
      <c r="P47" s="10"/>
    </row>
    <row r="48" spans="1:17" ht="14.25" x14ac:dyDescent="0.15">
      <c r="B48" s="64" t="s">
        <v>24</v>
      </c>
      <c r="C48" s="64"/>
      <c r="F48" s="32">
        <f>H48*J48</f>
        <v>0</v>
      </c>
      <c r="G48" s="28" t="s">
        <v>22</v>
      </c>
      <c r="H48" s="13"/>
      <c r="I48" s="28" t="s">
        <v>7</v>
      </c>
      <c r="J48" s="13">
        <f>(360-H44)/30</f>
        <v>12</v>
      </c>
      <c r="K48" s="10" t="s">
        <v>23</v>
      </c>
      <c r="P48" s="10"/>
    </row>
    <row r="49" spans="1:17" ht="14.25" x14ac:dyDescent="0.15">
      <c r="B49" s="91" t="s">
        <v>25</v>
      </c>
      <c r="C49" s="91"/>
      <c r="D49" s="92"/>
      <c r="F49" s="107"/>
      <c r="G49" s="47" t="s">
        <v>56</v>
      </c>
      <c r="L49" s="10"/>
      <c r="P49" s="10"/>
    </row>
    <row r="50" spans="1:17" ht="13.5" customHeight="1" x14ac:dyDescent="0.15">
      <c r="N50" s="10"/>
      <c r="O50" s="10"/>
      <c r="P50" s="10"/>
    </row>
    <row r="51" spans="1:17" ht="18.75" x14ac:dyDescent="0.15">
      <c r="B51" s="99" t="s">
        <v>26</v>
      </c>
      <c r="C51" s="99"/>
      <c r="D51" s="99"/>
      <c r="E51" s="99"/>
      <c r="F51" s="100">
        <f>SUM(F46:F49)</f>
        <v>0</v>
      </c>
      <c r="G51" s="61" t="s">
        <v>29</v>
      </c>
    </row>
    <row r="52" spans="1:17" ht="41.25" customHeight="1" x14ac:dyDescent="0.15"/>
    <row r="53" spans="1:17" ht="20.25" customHeight="1" x14ac:dyDescent="0.15">
      <c r="A53" s="42" t="s">
        <v>60</v>
      </c>
      <c r="H53" s="43">
        <f>D27</f>
        <v>0</v>
      </c>
      <c r="I53" s="10" t="s">
        <v>5</v>
      </c>
    </row>
    <row r="54" spans="1:17" ht="14.25" customHeight="1" x14ac:dyDescent="0.15">
      <c r="A54" s="42"/>
      <c r="G54" s="63"/>
      <c r="H54" s="10"/>
    </row>
    <row r="55" spans="1:17" ht="14.25" x14ac:dyDescent="0.15">
      <c r="B55" s="97" t="s">
        <v>48</v>
      </c>
      <c r="C55" s="97"/>
      <c r="D55" s="98"/>
      <c r="F55" s="106">
        <f>H55*J55</f>
        <v>0</v>
      </c>
      <c r="G55" s="10" t="s">
        <v>20</v>
      </c>
      <c r="H55" s="48">
        <f>F24</f>
        <v>0</v>
      </c>
      <c r="I55" s="10" t="s">
        <v>7</v>
      </c>
      <c r="J55" s="44">
        <f>H53</f>
        <v>0</v>
      </c>
      <c r="K55" s="10" t="s">
        <v>5</v>
      </c>
      <c r="N55" s="10"/>
      <c r="O55" s="10"/>
      <c r="P55" s="10"/>
      <c r="Q55" s="10"/>
    </row>
    <row r="56" spans="1:17" ht="14.25" x14ac:dyDescent="0.15">
      <c r="B56" s="89" t="s">
        <v>49</v>
      </c>
      <c r="C56" s="89"/>
      <c r="D56" s="90"/>
      <c r="F56" s="32">
        <f>IF(ISERROR(H56*J56*L56/100)=TRUE,"",H56*J56*L56/100)</f>
        <v>0</v>
      </c>
      <c r="G56" s="10" t="s">
        <v>20</v>
      </c>
      <c r="H56" s="45">
        <f>H31</f>
        <v>0</v>
      </c>
      <c r="I56" s="10" t="s">
        <v>7</v>
      </c>
      <c r="J56" s="50">
        <f>F15-H53</f>
        <v>0</v>
      </c>
      <c r="K56" s="10" t="s">
        <v>9</v>
      </c>
      <c r="L56" s="10">
        <v>60</v>
      </c>
      <c r="M56" s="10" t="s">
        <v>17</v>
      </c>
      <c r="N56" s="10"/>
      <c r="O56" s="10"/>
      <c r="P56" s="10"/>
      <c r="Q56" s="10"/>
    </row>
    <row r="57" spans="1:17" ht="14.25" x14ac:dyDescent="0.15">
      <c r="B57" s="62" t="s">
        <v>24</v>
      </c>
      <c r="C57" s="62"/>
      <c r="F57" s="32">
        <f>H57*J57</f>
        <v>0</v>
      </c>
      <c r="G57" s="28" t="s">
        <v>22</v>
      </c>
      <c r="H57" s="109"/>
      <c r="I57" s="28" t="s">
        <v>7</v>
      </c>
      <c r="J57" s="13">
        <f>(360-H53)/30</f>
        <v>12</v>
      </c>
      <c r="K57" s="10" t="s">
        <v>23</v>
      </c>
      <c r="N57" s="14"/>
      <c r="O57" s="10"/>
      <c r="P57" s="10"/>
      <c r="Q57" s="10"/>
    </row>
    <row r="58" spans="1:17" ht="14.25" x14ac:dyDescent="0.15">
      <c r="B58" s="91" t="s">
        <v>25</v>
      </c>
      <c r="C58" s="91"/>
      <c r="D58" s="92"/>
      <c r="F58" s="107"/>
      <c r="G58" s="47" t="s">
        <v>57</v>
      </c>
      <c r="L58" s="10"/>
      <c r="N58" s="14"/>
      <c r="O58" s="10"/>
      <c r="P58" s="10"/>
      <c r="Q58" s="10"/>
    </row>
    <row r="60" spans="1:17" ht="18.75" x14ac:dyDescent="0.15">
      <c r="B60" s="99" t="s">
        <v>26</v>
      </c>
      <c r="C60" s="99"/>
      <c r="D60" s="99"/>
      <c r="E60" s="99"/>
      <c r="F60" s="100">
        <f>SUM(F55:F58)</f>
        <v>0</v>
      </c>
      <c r="G60" s="61" t="s">
        <v>29</v>
      </c>
    </row>
    <row r="61" spans="1:17" x14ac:dyDescent="0.15">
      <c r="O61" s="61" t="s">
        <v>63</v>
      </c>
    </row>
    <row r="62" spans="1:17" ht="14.25" x14ac:dyDescent="0.1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</row>
  </sheetData>
  <mergeCells count="3">
    <mergeCell ref="A1:P1"/>
    <mergeCell ref="E28:P28"/>
    <mergeCell ref="M34:N34"/>
  </mergeCells>
  <phoneticPr fontId="2"/>
  <pageMargins left="0.59055118110236227" right="0" top="0.39370078740157483" bottom="0.35433070866141736" header="0.27559055118110237" footer="0.15748031496062992"/>
  <pageSetup paperSize="9" scale="85" orientation="portrait" cellComments="asDisplayed" horizontalDpi="4294967293" r:id="rId1"/>
  <headerFooter alignWithMargins="0">
    <oddFooter xml:space="preserve">&amp;R
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workbookViewId="0">
      <selection sqref="A1:P1"/>
    </sheetView>
  </sheetViews>
  <sheetFormatPr defaultRowHeight="13.5" x14ac:dyDescent="0.15"/>
  <cols>
    <col min="1" max="1" width="3.75" customWidth="1"/>
    <col min="2" max="2" width="15.875" customWidth="1"/>
    <col min="3" max="3" width="1" customWidth="1"/>
    <col min="4" max="4" width="5.625" customWidth="1"/>
    <col min="5" max="5" width="3.375" bestFit="1" customWidth="1"/>
    <col min="6" max="6" width="16" customWidth="1"/>
    <col min="7" max="7" width="10.375" customWidth="1"/>
    <col min="8" max="8" width="9.25" customWidth="1"/>
    <col min="9" max="9" width="5.875" customWidth="1"/>
    <col min="10" max="10" width="6.875" customWidth="1"/>
    <col min="11" max="11" width="4.125" customWidth="1"/>
    <col min="12" max="12" width="3.5" customWidth="1"/>
    <col min="13" max="13" width="4.875" customWidth="1"/>
    <col min="14" max="14" width="4.5" customWidth="1"/>
    <col min="15" max="15" width="13.125" customWidth="1"/>
    <col min="16" max="16" width="4.375" customWidth="1"/>
    <col min="17" max="17" width="13.5" bestFit="1" customWidth="1"/>
    <col min="19" max="19" width="13.5" bestFit="1" customWidth="1"/>
  </cols>
  <sheetData>
    <row r="1" spans="1:16" ht="26.25" customHeight="1" x14ac:dyDescent="0.15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26.25" customHeight="1" thickBot="1" x14ac:dyDescent="0.2">
      <c r="B2" s="2"/>
      <c r="C2" s="2"/>
      <c r="H2" s="1"/>
      <c r="I2" s="3"/>
      <c r="J2" s="4"/>
      <c r="K2" s="4"/>
      <c r="L2" s="4"/>
      <c r="M2" s="5"/>
    </row>
    <row r="3" spans="1:16" ht="9.75" customHeight="1" thickTop="1" x14ac:dyDescent="0.15">
      <c r="A3" s="66"/>
      <c r="B3" s="67"/>
      <c r="C3" s="67"/>
      <c r="D3" s="68"/>
      <c r="E3" s="68"/>
      <c r="F3" s="68"/>
      <c r="G3" s="68"/>
      <c r="H3" s="69"/>
      <c r="I3" s="70"/>
      <c r="J3" s="71"/>
      <c r="K3" s="71"/>
      <c r="L3" s="71"/>
      <c r="M3" s="72"/>
      <c r="N3" s="68"/>
      <c r="O3" s="73"/>
      <c r="P3" s="52"/>
    </row>
    <row r="4" spans="1:16" s="6" customFormat="1" ht="20.25" customHeight="1" x14ac:dyDescent="0.15">
      <c r="A4" s="74" t="s">
        <v>42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75"/>
      <c r="P4" s="51"/>
    </row>
    <row r="5" spans="1:16" s="6" customFormat="1" ht="20.25" customHeight="1" x14ac:dyDescent="0.15">
      <c r="A5" s="76" t="s">
        <v>30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75"/>
      <c r="P5" s="51"/>
    </row>
    <row r="6" spans="1:16" s="6" customFormat="1" ht="20.25" customHeight="1" x14ac:dyDescent="0.15">
      <c r="A6" s="74" t="s">
        <v>62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75"/>
      <c r="P6" s="51"/>
    </row>
    <row r="7" spans="1:16" s="6" customFormat="1" ht="20.25" customHeight="1" x14ac:dyDescent="0.15">
      <c r="A7" s="77" t="s">
        <v>52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78"/>
    </row>
    <row r="8" spans="1:16" s="6" customFormat="1" ht="20.25" customHeight="1" x14ac:dyDescent="0.15">
      <c r="A8" s="79" t="s">
        <v>45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75"/>
      <c r="P8" s="51"/>
    </row>
    <row r="9" spans="1:16" s="6" customFormat="1" ht="9.75" customHeight="1" thickBot="1" x14ac:dyDescent="0.2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P9" s="51"/>
    </row>
    <row r="10" spans="1:16" s="6" customFormat="1" ht="9.75" customHeight="1" thickTop="1" x14ac:dyDescent="0.15">
      <c r="B10" s="60"/>
      <c r="C10" s="6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ht="30" customHeight="1" x14ac:dyDescent="0.15"/>
    <row r="12" spans="1:16" ht="21" x14ac:dyDescent="0.15">
      <c r="A12" s="7" t="s">
        <v>0</v>
      </c>
      <c r="D12" s="8"/>
      <c r="E12" s="8"/>
      <c r="F12" s="8"/>
      <c r="G12" s="8"/>
    </row>
    <row r="14" spans="1:16" x14ac:dyDescent="0.1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6" x14ac:dyDescent="0.15">
      <c r="B15" s="101" t="s">
        <v>41</v>
      </c>
      <c r="C15" s="11"/>
      <c r="D15" s="10"/>
      <c r="E15" s="12"/>
      <c r="F15" s="13"/>
      <c r="G15" s="10" t="s">
        <v>1</v>
      </c>
      <c r="H15" s="10"/>
      <c r="I15" s="10"/>
      <c r="J15" s="10"/>
      <c r="K15" s="10"/>
      <c r="L15" s="10"/>
      <c r="M15" s="10"/>
    </row>
    <row r="16" spans="1:16" x14ac:dyDescent="0.15">
      <c r="B16" s="14"/>
      <c r="C16" s="14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2:16" x14ac:dyDescent="0.15">
      <c r="B17" s="14" t="s">
        <v>38</v>
      </c>
      <c r="C17" s="15"/>
      <c r="D17" s="16"/>
      <c r="E17" s="12"/>
      <c r="F17" s="9"/>
      <c r="G17" s="17"/>
      <c r="H17" s="18"/>
      <c r="I17" s="10"/>
      <c r="J17" s="10"/>
      <c r="K17" s="10"/>
      <c r="L17" s="10"/>
      <c r="M17" s="10"/>
    </row>
    <row r="18" spans="2:16" x14ac:dyDescent="0.15">
      <c r="B18" s="14"/>
      <c r="C18" s="15"/>
      <c r="D18" s="10"/>
      <c r="E18" s="10"/>
      <c r="F18" s="19" t="s">
        <v>2</v>
      </c>
      <c r="G18" s="18"/>
      <c r="H18" s="18"/>
      <c r="I18" s="10"/>
      <c r="J18" s="10"/>
      <c r="K18" s="10"/>
      <c r="L18" s="10"/>
      <c r="M18" s="10"/>
    </row>
    <row r="19" spans="2:16" x14ac:dyDescent="0.15">
      <c r="B19" s="14" t="s">
        <v>39</v>
      </c>
      <c r="C19" s="15"/>
      <c r="D19" s="10"/>
      <c r="E19" s="10"/>
      <c r="F19" s="20" t="str">
        <f>IF(F17=0,"",F17+7)</f>
        <v/>
      </c>
      <c r="G19" s="18"/>
      <c r="H19" s="18"/>
      <c r="I19" s="10"/>
      <c r="J19" s="10"/>
      <c r="K19" s="10"/>
      <c r="L19" s="10"/>
      <c r="M19" s="10"/>
    </row>
    <row r="20" spans="2:16" x14ac:dyDescent="0.15">
      <c r="B20" s="14"/>
      <c r="C20" s="14"/>
      <c r="D20" s="14" t="s">
        <v>3</v>
      </c>
      <c r="E20" s="14"/>
      <c r="F20" s="21" t="str">
        <f>IF(F17=0,"",F17+F15+7)</f>
        <v/>
      </c>
      <c r="G20" s="10"/>
      <c r="H20" s="10"/>
      <c r="I20" s="10"/>
      <c r="J20" s="10"/>
      <c r="K20" s="10"/>
      <c r="L20" s="10"/>
      <c r="M20" s="10"/>
    </row>
    <row r="21" spans="2:16" x14ac:dyDescent="0.15">
      <c r="B21" s="14"/>
      <c r="C21" s="14"/>
      <c r="D21" s="14"/>
      <c r="E21" s="14"/>
      <c r="F21" s="21"/>
      <c r="G21" s="10"/>
      <c r="H21" s="10"/>
      <c r="I21" s="10"/>
      <c r="J21" s="10"/>
      <c r="K21" s="10"/>
      <c r="L21" s="10"/>
      <c r="M21" s="10"/>
    </row>
    <row r="22" spans="2:16" x14ac:dyDescent="0.15">
      <c r="B22" s="14" t="s">
        <v>53</v>
      </c>
      <c r="C22" s="15"/>
      <c r="D22" s="14"/>
      <c r="E22" s="14"/>
      <c r="F22" s="13"/>
      <c r="G22" s="10" t="s">
        <v>4</v>
      </c>
      <c r="H22" s="10"/>
      <c r="I22" s="10"/>
      <c r="J22" s="10"/>
      <c r="K22" s="10"/>
      <c r="L22" s="10"/>
      <c r="M22" s="10"/>
    </row>
    <row r="23" spans="2:16" x14ac:dyDescent="0.15">
      <c r="B23" s="14"/>
      <c r="C23" s="14"/>
      <c r="D23" s="14"/>
      <c r="E23" s="14"/>
      <c r="F23" s="21"/>
      <c r="G23" s="10"/>
      <c r="H23" s="10"/>
      <c r="I23" s="10"/>
      <c r="J23" s="10"/>
      <c r="K23" s="10"/>
      <c r="L23" s="10"/>
      <c r="M23" s="10"/>
    </row>
    <row r="24" spans="2:16" x14ac:dyDescent="0.15">
      <c r="B24" s="14" t="s">
        <v>40</v>
      </c>
      <c r="C24" s="15"/>
      <c r="D24" s="10"/>
      <c r="E24" s="12"/>
      <c r="F24" s="13"/>
      <c r="G24" s="10" t="s">
        <v>4</v>
      </c>
      <c r="H24" s="10"/>
      <c r="I24" s="10"/>
      <c r="J24" s="10"/>
      <c r="K24" s="10"/>
      <c r="L24" s="10"/>
      <c r="M24" s="10"/>
    </row>
    <row r="25" spans="2:16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15" customHeight="1" x14ac:dyDescent="0.15">
      <c r="B26" s="97" t="s">
        <v>35</v>
      </c>
      <c r="C26" s="85"/>
      <c r="D26" s="13">
        <f>F15-F15*2/3</f>
        <v>0</v>
      </c>
      <c r="E26" s="10" t="s">
        <v>5</v>
      </c>
      <c r="F26" s="23">
        <f>H26*J26</f>
        <v>0</v>
      </c>
      <c r="G26" s="10" t="s">
        <v>6</v>
      </c>
      <c r="H26" s="24">
        <f>F24</f>
        <v>0</v>
      </c>
      <c r="I26" s="12" t="s">
        <v>7</v>
      </c>
      <c r="J26" s="25">
        <f>D26</f>
        <v>0</v>
      </c>
      <c r="K26" s="10" t="s">
        <v>5</v>
      </c>
      <c r="L26" s="10"/>
      <c r="M26" s="10"/>
    </row>
    <row r="27" spans="2:16" ht="15" customHeight="1" x14ac:dyDescent="0.15">
      <c r="B27" s="102" t="s">
        <v>36</v>
      </c>
      <c r="C27" s="88"/>
      <c r="D27" s="13">
        <f>F15-F15*1/3</f>
        <v>0</v>
      </c>
      <c r="E27" s="10" t="s">
        <v>5</v>
      </c>
      <c r="F27" s="23">
        <f>H27*J27</f>
        <v>0</v>
      </c>
      <c r="G27" s="10" t="s">
        <v>6</v>
      </c>
      <c r="H27" s="24">
        <f>F24</f>
        <v>0</v>
      </c>
      <c r="I27" s="12" t="s">
        <v>7</v>
      </c>
      <c r="J27" s="25">
        <f>D27</f>
        <v>0</v>
      </c>
      <c r="K27" s="10" t="s">
        <v>5</v>
      </c>
      <c r="L27" s="10"/>
      <c r="M27" s="10"/>
    </row>
    <row r="28" spans="2:16" ht="33.75" customHeight="1" x14ac:dyDescent="0.15">
      <c r="B28" s="30"/>
      <c r="C28" s="86"/>
      <c r="D28" s="27" t="s">
        <v>8</v>
      </c>
      <c r="E28" s="111" t="s">
        <v>27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</row>
    <row r="29" spans="2:16" x14ac:dyDescent="0.15">
      <c r="B29" s="14"/>
      <c r="C29" s="85"/>
      <c r="D29" s="10"/>
      <c r="E29" s="10"/>
      <c r="F29" s="28"/>
      <c r="G29" s="10"/>
      <c r="H29" s="10"/>
      <c r="I29" s="10"/>
      <c r="J29" s="10"/>
      <c r="K29" s="10"/>
      <c r="L29" s="10"/>
      <c r="M29" s="10"/>
    </row>
    <row r="30" spans="2:16" ht="15" customHeight="1" x14ac:dyDescent="0.15">
      <c r="B30" s="103" t="s">
        <v>33</v>
      </c>
      <c r="C30" s="93"/>
      <c r="D30" s="86"/>
      <c r="E30" s="31"/>
      <c r="F30" s="32">
        <f>IF(ISERROR(H30*J30*L30/100)=TRUE,"",H30*J30*L30/100)</f>
        <v>0</v>
      </c>
      <c r="G30" s="10" t="s">
        <v>6</v>
      </c>
      <c r="H30" s="33">
        <f>IF(ISERROR(IF($F$24&gt;5170,5170,$F$24))=TRUE,"",IF($F$24&gt;5170,5170,$F$24))</f>
        <v>0</v>
      </c>
      <c r="I30" s="10" t="s">
        <v>7</v>
      </c>
      <c r="J30" s="29">
        <f>F15-D26</f>
        <v>0</v>
      </c>
      <c r="K30" s="10" t="s">
        <v>9</v>
      </c>
      <c r="L30" s="10">
        <v>70</v>
      </c>
      <c r="M30" s="10" t="s">
        <v>31</v>
      </c>
      <c r="N30" s="10"/>
    </row>
    <row r="31" spans="2:16" ht="15" customHeight="1" x14ac:dyDescent="0.15">
      <c r="B31" s="104" t="s">
        <v>37</v>
      </c>
      <c r="C31" s="94"/>
      <c r="D31" s="86"/>
      <c r="E31" s="31"/>
      <c r="F31" s="32">
        <f>IF(ISERROR(H31*J31*L31/100)=TRUE,"",H31*J31*L31/100)</f>
        <v>0</v>
      </c>
      <c r="G31" s="10" t="s">
        <v>6</v>
      </c>
      <c r="H31" s="33">
        <f>IF(ISERROR(IF($F$24&gt;5170,5170,$F$24))=TRUE,"",IF($F$24&gt;5170,5170,$F$24))</f>
        <v>0</v>
      </c>
      <c r="I31" s="10" t="s">
        <v>7</v>
      </c>
      <c r="J31" s="29">
        <f>F15-D27</f>
        <v>0</v>
      </c>
      <c r="K31" s="10" t="s">
        <v>9</v>
      </c>
      <c r="L31" s="10">
        <v>60</v>
      </c>
      <c r="M31" s="10" t="s">
        <v>32</v>
      </c>
      <c r="N31" s="10"/>
    </row>
    <row r="32" spans="2:16" ht="14.25" x14ac:dyDescent="0.15">
      <c r="B32" s="14"/>
      <c r="C32" s="85"/>
      <c r="D32" s="87"/>
      <c r="E32" s="31"/>
      <c r="F32" s="34"/>
      <c r="G32" s="10"/>
      <c r="H32" s="35"/>
      <c r="I32" s="10"/>
      <c r="J32" s="36"/>
      <c r="K32" s="10"/>
      <c r="L32" s="10"/>
      <c r="M32" s="10"/>
    </row>
    <row r="33" spans="1:17" ht="14.25" x14ac:dyDescent="0.15">
      <c r="B33" s="91" t="s">
        <v>34</v>
      </c>
      <c r="C33" s="95"/>
      <c r="D33" s="96"/>
      <c r="E33" s="31"/>
      <c r="F33" s="34"/>
      <c r="G33" s="10"/>
      <c r="H33" s="35"/>
      <c r="I33" s="10"/>
      <c r="J33" s="36"/>
      <c r="K33" s="10"/>
      <c r="L33" s="10"/>
      <c r="M33" s="10"/>
    </row>
    <row r="34" spans="1:17" ht="14.25" x14ac:dyDescent="0.15">
      <c r="B34" s="14"/>
      <c r="C34" s="14"/>
      <c r="D34" s="30" t="s">
        <v>10</v>
      </c>
      <c r="E34" s="31"/>
      <c r="F34" s="37">
        <f>(H34-J34)*M34</f>
        <v>0</v>
      </c>
      <c r="G34" s="10" t="s">
        <v>11</v>
      </c>
      <c r="H34" s="33">
        <f>IF(ISERROR(IF($F$22&gt;16490,16490,$F$22))=TRUE,"",IF($F$22&gt;16490,16490,$F$22))</f>
        <v>0</v>
      </c>
      <c r="I34" t="s">
        <v>12</v>
      </c>
      <c r="J34" s="13"/>
      <c r="K34" s="10" t="s">
        <v>13</v>
      </c>
      <c r="L34" s="10"/>
      <c r="M34" s="112"/>
      <c r="N34" s="113"/>
      <c r="O34" s="38" t="s">
        <v>5</v>
      </c>
      <c r="P34" s="39"/>
    </row>
    <row r="35" spans="1:17" ht="15" customHeight="1" x14ac:dyDescent="0.15">
      <c r="B35" s="14"/>
      <c r="C35" s="14"/>
      <c r="D35" s="30" t="s">
        <v>54</v>
      </c>
      <c r="E35" s="31"/>
      <c r="F35" s="37">
        <f>H35*J35*M35/100</f>
        <v>0</v>
      </c>
      <c r="G35" s="10" t="s">
        <v>14</v>
      </c>
      <c r="H35" s="25">
        <f>H30</f>
        <v>0</v>
      </c>
      <c r="I35" t="s">
        <v>15</v>
      </c>
      <c r="J35" s="13">
        <f>+J30</f>
        <v>0</v>
      </c>
      <c r="K35" s="10" t="s">
        <v>16</v>
      </c>
      <c r="L35" s="10"/>
      <c r="M35" s="10">
        <v>20</v>
      </c>
      <c r="N35" s="10" t="s">
        <v>17</v>
      </c>
      <c r="O35" s="39"/>
      <c r="P35" s="39"/>
      <c r="Q35" s="10"/>
    </row>
    <row r="36" spans="1:17" ht="15" customHeight="1" x14ac:dyDescent="0.15">
      <c r="B36" s="14"/>
      <c r="C36" s="14"/>
      <c r="D36" s="30" t="s">
        <v>55</v>
      </c>
      <c r="E36" s="31"/>
      <c r="F36" s="37">
        <f>H36*J36*M36/100</f>
        <v>0</v>
      </c>
      <c r="G36" s="10" t="s">
        <v>14</v>
      </c>
      <c r="H36" s="25">
        <f>H31</f>
        <v>0</v>
      </c>
      <c r="I36" t="s">
        <v>15</v>
      </c>
      <c r="J36" s="13">
        <f>J31</f>
        <v>0</v>
      </c>
      <c r="K36" s="10" t="s">
        <v>16</v>
      </c>
      <c r="L36" s="10"/>
      <c r="M36" s="10">
        <v>20</v>
      </c>
      <c r="N36" s="10" t="s">
        <v>17</v>
      </c>
      <c r="O36" s="39"/>
      <c r="P36" s="39"/>
      <c r="Q36" s="10"/>
    </row>
    <row r="37" spans="1:17" ht="6.75" customHeight="1" x14ac:dyDescent="0.15">
      <c r="B37" s="22"/>
      <c r="C37" s="22"/>
      <c r="D37" s="26"/>
      <c r="E37" s="31"/>
      <c r="F37" s="40"/>
      <c r="G37" s="10"/>
      <c r="H37" s="35"/>
      <c r="J37" s="10"/>
      <c r="K37" s="10"/>
      <c r="L37" s="10"/>
      <c r="M37" s="10"/>
      <c r="N37" s="10"/>
      <c r="O37" s="39"/>
      <c r="P37" s="39"/>
      <c r="Q37" s="10"/>
    </row>
    <row r="38" spans="1:17" ht="14.25" x14ac:dyDescent="0.15">
      <c r="B38" s="22"/>
      <c r="C38" s="22"/>
      <c r="D38" s="26"/>
      <c r="E38" s="31"/>
      <c r="F38" s="10" t="s">
        <v>18</v>
      </c>
      <c r="H38" s="35"/>
      <c r="J38" s="10"/>
      <c r="K38" s="10"/>
      <c r="L38" s="10"/>
      <c r="M38" s="10"/>
      <c r="N38" s="10"/>
      <c r="O38" s="39"/>
      <c r="P38" s="39"/>
      <c r="Q38" s="10"/>
    </row>
    <row r="39" spans="1:17" ht="25.5" customHeight="1" thickBot="1" x14ac:dyDescent="0.2">
      <c r="B39" s="22"/>
      <c r="C39" s="22"/>
      <c r="D39" s="26"/>
      <c r="E39" s="31"/>
      <c r="F39" s="108"/>
      <c r="H39" s="35"/>
      <c r="J39" s="10"/>
      <c r="K39" s="10"/>
      <c r="L39" s="10"/>
      <c r="M39" s="10"/>
      <c r="N39" s="10"/>
      <c r="O39" s="39"/>
      <c r="P39" s="39"/>
      <c r="Q39" s="10"/>
    </row>
    <row r="40" spans="1:17" ht="4.5" customHeight="1" thickTop="1" thickBot="1" x14ac:dyDescent="0.2">
      <c r="A40" s="55"/>
      <c r="B40" s="56"/>
      <c r="C40" s="56"/>
      <c r="D40" s="57"/>
      <c r="E40" s="57"/>
      <c r="F40" s="58"/>
      <c r="G40" s="59"/>
      <c r="H40" s="59"/>
      <c r="I40" s="59"/>
      <c r="J40" s="59"/>
      <c r="K40" s="59"/>
      <c r="L40" s="59"/>
      <c r="M40" s="59"/>
      <c r="N40" s="55"/>
      <c r="O40" s="59"/>
      <c r="P40" s="28"/>
      <c r="Q40" s="10"/>
    </row>
    <row r="41" spans="1:17" ht="6.75" customHeight="1" thickTop="1" x14ac:dyDescent="0.15">
      <c r="A41" s="52"/>
      <c r="B41" s="53"/>
      <c r="C41" s="53"/>
      <c r="D41" s="54"/>
      <c r="E41" s="54"/>
      <c r="F41" s="34"/>
      <c r="G41" s="28"/>
      <c r="H41" s="28"/>
      <c r="I41" s="28"/>
      <c r="J41" s="28"/>
      <c r="K41" s="28"/>
      <c r="L41" s="28"/>
      <c r="M41" s="28"/>
      <c r="N41" s="52"/>
      <c r="O41" s="28"/>
      <c r="P41" s="28"/>
      <c r="Q41" s="10"/>
    </row>
    <row r="42" spans="1:17" ht="45" customHeight="1" x14ac:dyDescent="0.2">
      <c r="A42" s="41" t="s">
        <v>19</v>
      </c>
      <c r="B42" s="10"/>
      <c r="C42" s="10"/>
      <c r="D42" s="10"/>
      <c r="E42" s="10"/>
      <c r="F42" s="10"/>
      <c r="G42" s="10"/>
      <c r="H42" s="10"/>
      <c r="I42" s="28"/>
      <c r="J42" s="10"/>
      <c r="K42" s="10"/>
      <c r="L42" s="10"/>
      <c r="M42" s="10"/>
    </row>
    <row r="43" spans="1:17" ht="15" customHeight="1" x14ac:dyDescent="0.15"/>
    <row r="44" spans="1:17" ht="20.25" customHeight="1" x14ac:dyDescent="0.15">
      <c r="A44" s="42" t="s">
        <v>59</v>
      </c>
      <c r="H44" s="43">
        <f>D26</f>
        <v>0</v>
      </c>
      <c r="I44" s="10" t="s">
        <v>5</v>
      </c>
    </row>
    <row r="45" spans="1:17" ht="14.25" customHeight="1" x14ac:dyDescent="0.15">
      <c r="A45" s="42"/>
      <c r="G45" s="63"/>
      <c r="H45" s="10"/>
    </row>
    <row r="46" spans="1:17" ht="14.25" x14ac:dyDescent="0.15">
      <c r="B46" s="97" t="s">
        <v>47</v>
      </c>
      <c r="C46" s="97"/>
      <c r="D46" s="98"/>
      <c r="F46" s="106">
        <f>H46*J46</f>
        <v>0</v>
      </c>
      <c r="G46" s="10" t="s">
        <v>20</v>
      </c>
      <c r="H46" s="25">
        <f>F24</f>
        <v>0</v>
      </c>
      <c r="I46" s="10" t="s">
        <v>7</v>
      </c>
      <c r="J46" s="44">
        <f>H44</f>
        <v>0</v>
      </c>
      <c r="K46" s="10" t="s">
        <v>5</v>
      </c>
      <c r="P46" s="10"/>
    </row>
    <row r="47" spans="1:17" ht="14.25" x14ac:dyDescent="0.15">
      <c r="B47" s="89" t="s">
        <v>46</v>
      </c>
      <c r="C47" s="89"/>
      <c r="D47" s="90"/>
      <c r="F47" s="32">
        <f>IF(ISERROR(H47*J47*L47/100)=TRUE,"",H47*J47*L47/100)</f>
        <v>0</v>
      </c>
      <c r="G47" s="10" t="s">
        <v>21</v>
      </c>
      <c r="H47" s="45">
        <f>H30</f>
        <v>0</v>
      </c>
      <c r="I47" s="10" t="s">
        <v>7</v>
      </c>
      <c r="J47" s="46">
        <f>F15-H44</f>
        <v>0</v>
      </c>
      <c r="K47" s="10" t="s">
        <v>9</v>
      </c>
      <c r="L47" s="10">
        <v>70</v>
      </c>
      <c r="M47" s="10" t="s">
        <v>17</v>
      </c>
      <c r="P47" s="10"/>
    </row>
    <row r="48" spans="1:17" ht="14.25" x14ac:dyDescent="0.15">
      <c r="B48" s="64" t="s">
        <v>24</v>
      </c>
      <c r="C48" s="64"/>
      <c r="F48" s="32">
        <f>H48*J48</f>
        <v>0</v>
      </c>
      <c r="G48" s="28" t="s">
        <v>22</v>
      </c>
      <c r="H48" s="13"/>
      <c r="I48" s="28" t="s">
        <v>7</v>
      </c>
      <c r="J48" s="13">
        <f>(360-H44)/30</f>
        <v>12</v>
      </c>
      <c r="K48" s="10" t="s">
        <v>23</v>
      </c>
      <c r="P48" s="10"/>
    </row>
    <row r="49" spans="1:17" ht="14.25" x14ac:dyDescent="0.15">
      <c r="B49" s="91" t="s">
        <v>25</v>
      </c>
      <c r="C49" s="91"/>
      <c r="D49" s="92"/>
      <c r="F49" s="107"/>
      <c r="G49" s="47" t="s">
        <v>56</v>
      </c>
      <c r="L49" s="10"/>
      <c r="P49" s="10"/>
    </row>
    <row r="50" spans="1:17" ht="13.5" customHeight="1" x14ac:dyDescent="0.15">
      <c r="N50" s="10"/>
      <c r="O50" s="10"/>
      <c r="P50" s="10"/>
    </row>
    <row r="51" spans="1:17" ht="18.75" x14ac:dyDescent="0.15">
      <c r="B51" s="99" t="s">
        <v>26</v>
      </c>
      <c r="C51" s="99"/>
      <c r="D51" s="99"/>
      <c r="E51" s="99"/>
      <c r="F51" s="100">
        <f>SUM(F46:F49)</f>
        <v>0</v>
      </c>
      <c r="G51" s="61" t="s">
        <v>29</v>
      </c>
    </row>
    <row r="52" spans="1:17" ht="41.25" customHeight="1" x14ac:dyDescent="0.15"/>
    <row r="53" spans="1:17" ht="20.25" customHeight="1" x14ac:dyDescent="0.15">
      <c r="A53" s="42" t="s">
        <v>60</v>
      </c>
      <c r="H53" s="43">
        <f>D27</f>
        <v>0</v>
      </c>
      <c r="I53" s="10" t="s">
        <v>5</v>
      </c>
    </row>
    <row r="54" spans="1:17" ht="14.25" customHeight="1" x14ac:dyDescent="0.15">
      <c r="A54" s="42"/>
      <c r="G54" s="63"/>
      <c r="H54" s="10"/>
    </row>
    <row r="55" spans="1:17" ht="14.25" x14ac:dyDescent="0.15">
      <c r="B55" s="97" t="s">
        <v>48</v>
      </c>
      <c r="C55" s="97"/>
      <c r="D55" s="98"/>
      <c r="F55" s="106">
        <f>H55*J55</f>
        <v>0</v>
      </c>
      <c r="G55" s="10" t="s">
        <v>20</v>
      </c>
      <c r="H55" s="48">
        <f>F24</f>
        <v>0</v>
      </c>
      <c r="I55" s="10" t="s">
        <v>7</v>
      </c>
      <c r="J55" s="44">
        <f>H53</f>
        <v>0</v>
      </c>
      <c r="K55" s="10" t="s">
        <v>5</v>
      </c>
      <c r="N55" s="10"/>
      <c r="O55" s="10"/>
      <c r="P55" s="10"/>
      <c r="Q55" s="10"/>
    </row>
    <row r="56" spans="1:17" ht="14.25" x14ac:dyDescent="0.15">
      <c r="B56" s="89" t="s">
        <v>49</v>
      </c>
      <c r="C56" s="89"/>
      <c r="D56" s="90"/>
      <c r="F56" s="32">
        <f>IF(ISERROR(H56*J56*L56/100)=TRUE,"",H56*J56*L56/100)</f>
        <v>0</v>
      </c>
      <c r="G56" s="10" t="s">
        <v>20</v>
      </c>
      <c r="H56" s="45">
        <f>H31</f>
        <v>0</v>
      </c>
      <c r="I56" s="10" t="s">
        <v>7</v>
      </c>
      <c r="J56" s="50">
        <f>F15-H53</f>
        <v>0</v>
      </c>
      <c r="K56" s="10" t="s">
        <v>9</v>
      </c>
      <c r="L56" s="10">
        <v>60</v>
      </c>
      <c r="M56" s="10" t="s">
        <v>17</v>
      </c>
      <c r="N56" s="10"/>
      <c r="O56" s="10"/>
      <c r="P56" s="10"/>
      <c r="Q56" s="10"/>
    </row>
    <row r="57" spans="1:17" ht="14.25" x14ac:dyDescent="0.15">
      <c r="B57" s="62" t="s">
        <v>24</v>
      </c>
      <c r="C57" s="62"/>
      <c r="F57" s="32">
        <f>H57*J57</f>
        <v>0</v>
      </c>
      <c r="G57" s="28" t="s">
        <v>22</v>
      </c>
      <c r="H57" s="13"/>
      <c r="I57" s="28" t="s">
        <v>7</v>
      </c>
      <c r="J57" s="13">
        <f>(360-H53)/30</f>
        <v>12</v>
      </c>
      <c r="K57" s="10" t="s">
        <v>23</v>
      </c>
      <c r="N57" s="14"/>
      <c r="O57" s="10"/>
      <c r="P57" s="10"/>
      <c r="Q57" s="10"/>
    </row>
    <row r="58" spans="1:17" ht="14.25" x14ac:dyDescent="0.15">
      <c r="B58" s="91" t="s">
        <v>25</v>
      </c>
      <c r="C58" s="91"/>
      <c r="D58" s="92"/>
      <c r="F58" s="107"/>
      <c r="G58" s="47" t="s">
        <v>57</v>
      </c>
      <c r="L58" s="10"/>
      <c r="N58" s="14"/>
      <c r="O58" s="10"/>
      <c r="P58" s="10"/>
      <c r="Q58" s="10"/>
    </row>
    <row r="60" spans="1:17" ht="18.75" x14ac:dyDescent="0.15">
      <c r="B60" s="99" t="s">
        <v>26</v>
      </c>
      <c r="C60" s="99"/>
      <c r="D60" s="99"/>
      <c r="E60" s="99"/>
      <c r="F60" s="100">
        <f>SUM(F55:F58)</f>
        <v>0</v>
      </c>
      <c r="G60" s="61" t="s">
        <v>29</v>
      </c>
    </row>
    <row r="61" spans="1:17" x14ac:dyDescent="0.15">
      <c r="O61" s="61" t="s">
        <v>63</v>
      </c>
    </row>
    <row r="62" spans="1:17" ht="14.25" x14ac:dyDescent="0.1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</row>
  </sheetData>
  <mergeCells count="3">
    <mergeCell ref="A1:P1"/>
    <mergeCell ref="E28:P28"/>
    <mergeCell ref="M34:N34"/>
  </mergeCells>
  <phoneticPr fontId="2"/>
  <pageMargins left="0.59055118110236227" right="0" top="0.39370078740157483" bottom="0.35433070866141736" header="0.27559055118110237" footer="0.15748031496062992"/>
  <pageSetup paperSize="9" scale="85" orientation="portrait" cellComments="asDisplayed" horizontalDpi="4294967293" r:id="rId1"/>
  <headerFooter alignWithMargins="0">
    <oddFooter xml:space="preserve">&amp;R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"/>
  <sheetViews>
    <sheetView workbookViewId="0"/>
  </sheetViews>
  <sheetFormatPr defaultRowHeight="13.5" x14ac:dyDescent="0.15"/>
  <sheetData>
    <row r="6" ht="33.75" customHeight="1" x14ac:dyDescent="0.15"/>
  </sheetData>
  <phoneticPr fontId="2"/>
  <pageMargins left="0.70866141732283472" right="0.31496062992125984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30歳～44歳</vt:lpstr>
      <vt:lpstr>45歳～59歳</vt:lpstr>
      <vt:lpstr>60歳～64歳 </vt:lpstr>
      <vt:lpstr>【参考】各日額上限額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2014-10-16T07:43:08Z</dcterms:created>
  <dcterms:modified xsi:type="dcterms:W3CDTF">2025-04-11T00:59:15Z</dcterms:modified>
</cp:coreProperties>
</file>